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09D60735-8DF8-4E6F-AD86-323507D40E4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dice" sheetId="11" r:id="rId1"/>
    <sheet name="Quadro 1" sheetId="10" r:id="rId2"/>
    <sheet name="Quadro 2" sheetId="27" r:id="rId3"/>
    <sheet name="Quadro 3" sheetId="32" r:id="rId4"/>
    <sheet name="Quadro 4" sheetId="30" r:id="rId5"/>
    <sheet name="Quadro 5" sheetId="28" r:id="rId6"/>
    <sheet name="Quadro 6" sheetId="29" r:id="rId7"/>
    <sheet name="Grafico 1" sheetId="16" r:id="rId8"/>
    <sheet name="Grafico 2" sheetId="39" r:id="rId9"/>
    <sheet name="Grafico 3" sheetId="38" r:id="rId10"/>
    <sheet name="Grafico 4" sheetId="35" r:id="rId11"/>
    <sheet name="Grafico 5" sheetId="36" r:id="rId12"/>
    <sheet name="Grafico 6" sheetId="19" r:id="rId13"/>
    <sheet name="Metainformação" sheetId="25" r:id="rId14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1" l="1"/>
  <c r="D8" i="11"/>
  <c r="D7" i="11"/>
  <c r="D6" i="11"/>
  <c r="B9" i="11"/>
  <c r="B8" i="11"/>
  <c r="B7" i="11"/>
  <c r="B6" i="11"/>
  <c r="D5" i="11" l="1"/>
  <c r="B5" i="11"/>
  <c r="F10" i="28" l="1"/>
  <c r="F9" i="28"/>
  <c r="F8" i="28"/>
  <c r="F7" i="28"/>
  <c r="F6" i="28"/>
  <c r="H6" i="28" s="1"/>
  <c r="D10" i="28"/>
  <c r="H10" i="28" s="1"/>
  <c r="D9" i="28"/>
  <c r="D8" i="28"/>
  <c r="H8" i="28" s="1"/>
  <c r="D7" i="28"/>
  <c r="D6" i="28"/>
  <c r="F5" i="28"/>
  <c r="D5" i="28"/>
  <c r="H5" i="28" s="1"/>
  <c r="H9" i="28" l="1"/>
  <c r="H7" i="28"/>
  <c r="G11" i="32"/>
  <c r="G10" i="32"/>
  <c r="G9" i="32"/>
  <c r="G8" i="32"/>
  <c r="G7" i="32"/>
  <c r="G6" i="32"/>
  <c r="G5" i="32"/>
  <c r="E12" i="32"/>
  <c r="C12" i="32"/>
  <c r="I11" i="27"/>
  <c r="I10" i="27"/>
  <c r="I9" i="27"/>
  <c r="I8" i="27"/>
  <c r="I7" i="27"/>
  <c r="I6" i="27"/>
  <c r="I5" i="27"/>
  <c r="G12" i="27"/>
  <c r="E12" i="27"/>
  <c r="C12" i="27"/>
  <c r="I12" i="27" l="1"/>
  <c r="D12" i="27" s="1"/>
  <c r="H6" i="27"/>
  <c r="D6" i="27"/>
  <c r="F6" i="27"/>
  <c r="H8" i="27"/>
  <c r="D8" i="27"/>
  <c r="F8" i="27"/>
  <c r="H10" i="27"/>
  <c r="D10" i="27"/>
  <c r="F10" i="27"/>
  <c r="D5" i="32"/>
  <c r="F5" i="32"/>
  <c r="F7" i="32"/>
  <c r="D7" i="32"/>
  <c r="F9" i="32"/>
  <c r="D9" i="32"/>
  <c r="F11" i="32"/>
  <c r="D11" i="32"/>
  <c r="H5" i="27"/>
  <c r="D5" i="27"/>
  <c r="F5" i="27"/>
  <c r="F7" i="27"/>
  <c r="H7" i="27"/>
  <c r="D7" i="27"/>
  <c r="J7" i="27" s="1"/>
  <c r="F9" i="27"/>
  <c r="H9" i="27"/>
  <c r="D9" i="27"/>
  <c r="F11" i="27"/>
  <c r="H11" i="27"/>
  <c r="D11" i="27"/>
  <c r="F6" i="32"/>
  <c r="D6" i="32"/>
  <c r="F8" i="32"/>
  <c r="D8" i="32"/>
  <c r="F10" i="32"/>
  <c r="D10" i="32"/>
  <c r="G12" i="32"/>
  <c r="D12" i="32" s="1"/>
  <c r="K8" i="30"/>
  <c r="K11" i="30"/>
  <c r="K10" i="30"/>
  <c r="K9" i="30"/>
  <c r="K7" i="30"/>
  <c r="K6" i="30"/>
  <c r="K5" i="30"/>
  <c r="I12" i="30"/>
  <c r="G12" i="30"/>
  <c r="E12" i="30"/>
  <c r="C12" i="30"/>
  <c r="H7" i="32" l="1"/>
  <c r="F12" i="27"/>
  <c r="H5" i="32"/>
  <c r="J5" i="27"/>
  <c r="J11" i="27"/>
  <c r="H6" i="30"/>
  <c r="D6" i="30"/>
  <c r="J6" i="30"/>
  <c r="F6" i="30"/>
  <c r="J9" i="30"/>
  <c r="F9" i="30"/>
  <c r="H9" i="30"/>
  <c r="D9" i="30"/>
  <c r="J11" i="30"/>
  <c r="F11" i="30"/>
  <c r="H11" i="30"/>
  <c r="D11" i="30"/>
  <c r="J8" i="27"/>
  <c r="H5" i="30"/>
  <c r="D5" i="30"/>
  <c r="J5" i="30"/>
  <c r="F5" i="30"/>
  <c r="J7" i="30"/>
  <c r="F7" i="30"/>
  <c r="H7" i="30"/>
  <c r="D7" i="30"/>
  <c r="H10" i="30"/>
  <c r="D10" i="30"/>
  <c r="J10" i="30"/>
  <c r="F10" i="30"/>
  <c r="H8" i="30"/>
  <c r="D8" i="30"/>
  <c r="J8" i="30"/>
  <c r="F8" i="30"/>
  <c r="H10" i="32"/>
  <c r="H8" i="32"/>
  <c r="H6" i="32"/>
  <c r="F12" i="32"/>
  <c r="H12" i="32" s="1"/>
  <c r="J9" i="27"/>
  <c r="H11" i="32"/>
  <c r="H9" i="32"/>
  <c r="J10" i="27"/>
  <c r="J6" i="27"/>
  <c r="H12" i="27"/>
  <c r="J12" i="27" s="1"/>
  <c r="K12" i="30"/>
  <c r="F12" i="30" s="1"/>
  <c r="G8" i="29"/>
  <c r="G5" i="29"/>
  <c r="G6" i="29"/>
  <c r="G7" i="29"/>
  <c r="G9" i="29"/>
  <c r="G10" i="29"/>
  <c r="G11" i="29"/>
  <c r="L9" i="30" l="1"/>
  <c r="L11" i="30"/>
  <c r="D5" i="29"/>
  <c r="F5" i="29"/>
  <c r="D12" i="30"/>
  <c r="L6" i="30"/>
  <c r="J12" i="30"/>
  <c r="D10" i="29"/>
  <c r="F10" i="29"/>
  <c r="F7" i="29"/>
  <c r="D7" i="29"/>
  <c r="F11" i="29"/>
  <c r="D11" i="29"/>
  <c r="F9" i="29"/>
  <c r="D9" i="29"/>
  <c r="D6" i="29"/>
  <c r="F6" i="29"/>
  <c r="D8" i="29"/>
  <c r="F8" i="29"/>
  <c r="L8" i="30"/>
  <c r="L10" i="30"/>
  <c r="L7" i="30"/>
  <c r="L5" i="30"/>
  <c r="H12" i="30"/>
  <c r="E12" i="29"/>
  <c r="C12" i="29"/>
  <c r="C12" i="28"/>
  <c r="E12" i="28"/>
  <c r="G11" i="28"/>
  <c r="G12" i="10"/>
  <c r="E12" i="10"/>
  <c r="C12" i="10"/>
  <c r="I11" i="10"/>
  <c r="I10" i="10"/>
  <c r="I9" i="10"/>
  <c r="I8" i="10"/>
  <c r="I7" i="10"/>
  <c r="I6" i="10"/>
  <c r="I5" i="10"/>
  <c r="H8" i="29" l="1"/>
  <c r="H6" i="29"/>
  <c r="H10" i="29"/>
  <c r="H5" i="10"/>
  <c r="F5" i="10"/>
  <c r="D5" i="10"/>
  <c r="H7" i="10"/>
  <c r="F7" i="10"/>
  <c r="D7" i="10"/>
  <c r="H9" i="10"/>
  <c r="F9" i="10"/>
  <c r="D9" i="10"/>
  <c r="H11" i="10"/>
  <c r="F11" i="10"/>
  <c r="D11" i="10"/>
  <c r="J11" i="10" s="1"/>
  <c r="I12" i="10"/>
  <c r="F12" i="10" s="1"/>
  <c r="H6" i="10"/>
  <c r="F6" i="10"/>
  <c r="D6" i="10"/>
  <c r="H8" i="10"/>
  <c r="F8" i="10"/>
  <c r="D8" i="10"/>
  <c r="J8" i="10" s="1"/>
  <c r="H10" i="10"/>
  <c r="F10" i="10"/>
  <c r="D10" i="10"/>
  <c r="F11" i="28"/>
  <c r="D11" i="28"/>
  <c r="H9" i="29"/>
  <c r="H11" i="29"/>
  <c r="H7" i="29"/>
  <c r="L12" i="30"/>
  <c r="H5" i="29"/>
  <c r="G12" i="29"/>
  <c r="F12" i="29" s="1"/>
  <c r="G12" i="28"/>
  <c r="F12" i="28" s="1"/>
  <c r="B11" i="11"/>
  <c r="D4" i="11"/>
  <c r="B4" i="11"/>
  <c r="D12" i="10" l="1"/>
  <c r="D12" i="29"/>
  <c r="J7" i="10"/>
  <c r="D12" i="28"/>
  <c r="H12" i="28" s="1"/>
  <c r="H12" i="29"/>
  <c r="H11" i="28"/>
  <c r="H12" i="10"/>
  <c r="J12" i="10" s="1"/>
  <c r="J10" i="10"/>
  <c r="J6" i="10"/>
  <c r="J9" i="10"/>
  <c r="J5" i="10"/>
</calcChain>
</file>

<file path=xl/sharedStrings.xml><?xml version="1.0" encoding="utf-8"?>
<sst xmlns="http://schemas.openxmlformats.org/spreadsheetml/2006/main" count="261" uniqueCount="81">
  <si>
    <t>Total</t>
  </si>
  <si>
    <t>Ano</t>
  </si>
  <si>
    <t>Bélgica</t>
  </si>
  <si>
    <t>Bulgária</t>
  </si>
  <si>
    <t>República Checa</t>
  </si>
  <si>
    <t>Dinamarca</t>
  </si>
  <si>
    <t>Alemanha</t>
  </si>
  <si>
    <t>Estónia</t>
  </si>
  <si>
    <t>Irlanda</t>
  </si>
  <si>
    <t>Grécia</t>
  </si>
  <si>
    <t>Espanha</t>
  </si>
  <si>
    <t>França</t>
  </si>
  <si>
    <t>Croácia</t>
  </si>
  <si>
    <t>Itália</t>
  </si>
  <si>
    <t>Letónia</t>
  </si>
  <si>
    <t>Lituânia</t>
  </si>
  <si>
    <t>Hungria</t>
  </si>
  <si>
    <t>Holanda</t>
  </si>
  <si>
    <t>Áustria</t>
  </si>
  <si>
    <t>Polónia</t>
  </si>
  <si>
    <t>Roménia</t>
  </si>
  <si>
    <t>Eslovénia</t>
  </si>
  <si>
    <t>Eslováquia</t>
  </si>
  <si>
    <t>Finlândia</t>
  </si>
  <si>
    <t>Suécia</t>
  </si>
  <si>
    <t>Reino Unido</t>
  </si>
  <si>
    <t>Noruega</t>
  </si>
  <si>
    <t>Suíça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</si>
  <si>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</si>
  <si>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</si>
  <si>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</si>
  <si>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Fonte</t>
  </si>
  <si>
    <t>Atualizado em</t>
  </si>
  <si>
    <t>link</t>
  </si>
  <si>
    <t>%</t>
  </si>
  <si>
    <t>&gt;&gt;&gt; Portugal</t>
  </si>
  <si>
    <t>Metainformação</t>
  </si>
  <si>
    <t>Cidadãos portugueses traficados: uma nota de investigação</t>
  </si>
  <si>
    <t>Exploração sexual</t>
  </si>
  <si>
    <t>Exploração laboral</t>
  </si>
  <si>
    <t xml:space="preserve">Outras formas de exploração </t>
  </si>
  <si>
    <t>Desconhecida</t>
  </si>
  <si>
    <t>Europa</t>
  </si>
  <si>
    <t xml:space="preserve">América do Sul </t>
  </si>
  <si>
    <t>Feminino</t>
  </si>
  <si>
    <t>Masculino</t>
  </si>
  <si>
    <r>
      <rPr>
        <b/>
        <sz val="8"/>
        <color theme="1"/>
        <rFont val="Arial"/>
        <family val="2"/>
      </rPr>
      <t>Unidade de medida</t>
    </r>
    <r>
      <rPr>
        <sz val="8"/>
        <color theme="1"/>
        <rFont val="Arial"/>
        <family val="2"/>
      </rPr>
      <t>: indivíduos.</t>
    </r>
  </si>
  <si>
    <t>N</t>
  </si>
  <si>
    <t>% (em linha)</t>
  </si>
  <si>
    <t>Vítimas sinalizadas</t>
  </si>
  <si>
    <t>Vítimas confirmadas</t>
  </si>
  <si>
    <t>Vítimas não confirmadas</t>
  </si>
  <si>
    <t>Traficados em Portugal</t>
  </si>
  <si>
    <t>Traficados no estrangeiro</t>
  </si>
  <si>
    <t>Estrangeiros em Portugal</t>
  </si>
  <si>
    <t>Portugueses em Portugal e no estrangeiro</t>
  </si>
  <si>
    <r>
      <rPr>
        <b/>
        <sz val="8"/>
        <color theme="1"/>
        <rFont val="Arial"/>
        <family val="2"/>
      </rPr>
      <t>Vítima sinalizada:</t>
    </r>
    <r>
      <rPr>
        <sz val="8"/>
        <color theme="1"/>
        <rFont val="Arial"/>
        <family val="2"/>
      </rPr>
      <t xml:space="preserve"> designação atribuída no âmbito do sistema de monitorização sobre o tráfico de seres humanos (TSH) do Observatório do Tráfico de Seres Humanos, do Ministério da Administração Interna (OTSH/MAI), a uma pessoa sobre a qual existem fortes indícios de configurar uma situação de tráfico de pessoas.</t>
    </r>
  </si>
  <si>
    <r>
      <rPr>
        <b/>
        <sz val="8"/>
        <color theme="1"/>
        <rFont val="Arial"/>
        <family val="2"/>
      </rPr>
      <t>Vítima confirmada:</t>
    </r>
    <r>
      <rPr>
        <sz val="8"/>
        <color theme="1"/>
        <rFont val="Arial"/>
        <family val="2"/>
      </rPr>
      <t xml:space="preserve"> designação atribuída a uma pessoa que foi policialmente confirmada como vítima.</t>
    </r>
  </si>
  <si>
    <r>
      <rPr>
        <b/>
        <sz val="8"/>
        <color theme="1"/>
        <rFont val="Arial"/>
        <family val="2"/>
      </rPr>
      <t>Vitima não confirmada:</t>
    </r>
    <r>
      <rPr>
        <sz val="8"/>
        <color theme="1"/>
        <rFont val="Arial"/>
        <family val="2"/>
      </rPr>
      <t xml:space="preserve"> designação atribuída a uma pessoa que não foi policialmente confirmada como vítima.</t>
    </r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</si>
  <si>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</si>
  <si>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Os dados referentes ao período 2008-2013 foram atualizados em setembro de 2014; os dados referentes a 2014, em abril de 2015.</t>
  </si>
  <si>
    <r>
      <rPr>
        <b/>
        <sz val="8"/>
        <color theme="1"/>
        <rFont val="Arial"/>
        <family val="2"/>
      </rPr>
      <t>Procedimento estatístico</t>
    </r>
    <r>
      <rPr>
        <sz val="8"/>
        <color theme="1"/>
        <rFont val="Arial"/>
        <family val="2"/>
      </rPr>
      <t>: os dados são compilados pelo Observatório do Tráfico de Seres Humanos, do Ministério da Administração Interna (OTSH/MAI), com base nas sinalizações de “potenciais vítimas” de tráfico pelos órgãos de polícia criminal (OPC), como a Guarda Nacional Republicana, a Polícia de Segurança Pública, o Serviço de Estrangeiros e Fronteiras e a Polícia Judiciária, bem como por ONG e outras entidades públicas e privadas. Os casos sinalizados são analisados por uma equipa de OPC (focal points), que valida as ocorrências de tráfico sinalizadas distinguindo entre confirmados, em confirmação e não confirmados.</t>
    </r>
  </si>
  <si>
    <t>África</t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</si>
  <si>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Portugueses traficados em Portugal e no estrangeiro, 2008-2014</t>
    </r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</si>
  <si>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Portugueses traficados em Portugal e no estrangeiro, 2008-2014</t>
    </r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</si>
  <si>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Pessoas traficadas, 2008-2014 (estrangeiros em Portugal e portugueses em Portugal e no estrangeiro)</t>
    </r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</si>
  <si>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Pessoas traficadas por origem, 2008-2014 (estrangeiros em Portugal e portugueses em Portugal e no estrangeiro)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</si>
  <si>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Pessoas traficadas por sexo, 2008-2014 (estrangeiros em Portugal e portugueses em Portugal e no estrangeiro)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</si>
  <si>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Pessoas traficadas por forma de exploração, 2008-2014 (estrangeiros em Portugal e portugueses em Portugal e no estrangeiro)</t>
    </r>
  </si>
  <si>
    <r>
      <t>Quadro 5</t>
    </r>
    <r>
      <rPr>
        <b/>
        <sz val="9"/>
        <rFont val="Arial"/>
        <family val="2"/>
      </rPr>
      <t xml:space="preserve">  Pessoas traficadas por nacionalidade, 2008-2014 (estrangeiros em Portugal e portugueses em Portugal e no estrangeiro)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</si>
  <si>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 Pessoas traficadas, 2008-2014 (estrangeiros em Portugal e portugueses em Portugal e no estrangeiro)</t>
    </r>
  </si>
  <si>
    <r>
      <rPr>
        <b/>
        <sz val="9"/>
        <color rgb="FFC00000"/>
        <rFont val="Arial"/>
        <family val="2"/>
      </rPr>
      <t xml:space="preserve">Gráfico 2  </t>
    </r>
    <r>
      <rPr>
        <b/>
        <sz val="9"/>
        <color theme="1"/>
        <rFont val="Arial"/>
        <family val="2"/>
      </rPr>
      <t>Pessoas traficadas por origem, 2008-2014 (estrangeiros em Portugal e portugueses em Portugal e no estrangeiro)</t>
    </r>
  </si>
  <si>
    <r>
      <rPr>
        <b/>
        <sz val="9"/>
        <color rgb="FFC00000"/>
        <rFont val="Arial"/>
        <family val="2"/>
      </rPr>
      <t xml:space="preserve">Gráfico 3  </t>
    </r>
    <r>
      <rPr>
        <b/>
        <sz val="9"/>
        <color theme="1"/>
        <rFont val="Arial"/>
        <family val="2"/>
      </rPr>
      <t>Pessoas traficadas por sexo, 2008-2014 (estrangeiros em Portugal e portugueses em Portugal e no estrangeiro)</t>
    </r>
  </si>
  <si>
    <r>
      <rPr>
        <b/>
        <sz val="9"/>
        <color rgb="FFC00000"/>
        <rFont val="Arial"/>
        <family val="2"/>
      </rPr>
      <t xml:space="preserve">Gráfico 4  </t>
    </r>
    <r>
      <rPr>
        <b/>
        <sz val="9"/>
        <color theme="1"/>
        <rFont val="Arial"/>
        <family val="2"/>
      </rPr>
      <t>Pessoas traficadas por formas de exploração, 2008-2014 (estrangeiros em Portugal e portugueses em Portugal e no estrangeiro)</t>
    </r>
  </si>
  <si>
    <r>
      <rPr>
        <b/>
        <sz val="9"/>
        <color rgb="FFC00000"/>
        <rFont val="Arial"/>
        <family val="2"/>
      </rPr>
      <t xml:space="preserve">Gráfico 5  </t>
    </r>
    <r>
      <rPr>
        <b/>
        <sz val="9"/>
        <color theme="1"/>
        <rFont val="Arial"/>
        <family val="2"/>
      </rPr>
      <t>Pessoas traficadas por nacionalidade, 2008-2014 (estrangeiros em Portugal e portugueses em Portugal e no estrangeiro)</t>
    </r>
  </si>
  <si>
    <r>
      <rPr>
        <b/>
        <sz val="8"/>
        <rFont val="Arial"/>
        <family val="2"/>
      </rPr>
      <t>Pessoas traficadas:</t>
    </r>
    <r>
      <rPr>
        <sz val="8"/>
        <rFont val="Arial"/>
        <family val="2"/>
      </rPr>
      <t xml:space="preserve"> designação atribuída ao conjunto das pessoas sinalizadas como traficadas, as que foram formalmente identificadas como tal e as que foram sinalizadas mas não identificadas como traficadas.</t>
    </r>
  </si>
  <si>
    <t>Os dados referentes ao período 2008-2013 foram atualizados em setembro de 2014; 
os dados referentes a 2014, em abril de 2015.</t>
  </si>
  <si>
    <t>Quadro elaborado pelo Observatório da Emigração, valores fornecidos à autora pelo Observatório do Tráfico de Seres Humanos (OTSH) do Ministério da Administração Interna (MAI).</t>
  </si>
  <si>
    <t>Gráfico elaborado pelo Observatório da Emigração, valores fornecidos à autora pelo Observatório do Tráfico de Seres Humanos (OTSH) do Ministério da Administração Interna (MAI).</t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</si>
  <si>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dados fornecidos à autora pelo OTSH/MAI e trabalhados para publicação no Observatório da Emigração (OEm). Os dados referentes ao período 2008-2013 foram atualizados em setembro de 2014; os dados referentes a 2014, em abril de 2015.</t>
    </r>
  </si>
  <si>
    <t>http://observatorioemigracao.pt/np4/5812.html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</si>
</sst>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trike/>
      <sz val="8"/>
      <color theme="1"/>
      <name val="Arial"/>
      <family val="2"/>
    </font>
    <font>
      <strike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1" fillId="0" borderId="0"/>
  </cellStyleXfs>
  <cellXfs count="107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top" indent="1"/>
    </xf>
    <xf numFmtId="3" fontId="12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right" vertical="center" indent="1"/>
    </xf>
    <xf numFmtId="2" fontId="0" fillId="0" borderId="0" xfId="0" applyNumberFormat="1"/>
    <xf numFmtId="0" fontId="6" fillId="0" borderId="0" xfId="0" applyFont="1" applyFill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0" fontId="5" fillId="0" borderId="0" xfId="0" applyFont="1"/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inden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13" fillId="0" borderId="0" xfId="1" quotePrefix="1"/>
    <xf numFmtId="0" fontId="13" fillId="0" borderId="0" xfId="1"/>
    <xf numFmtId="0" fontId="0" fillId="0" borderId="0" xfId="0" applyAlignment="1">
      <alignment horizontal="left"/>
    </xf>
    <xf numFmtId="0" fontId="0" fillId="2" borderId="0" xfId="0" applyFont="1" applyFill="1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/>
    </xf>
    <xf numFmtId="0" fontId="15" fillId="0" borderId="0" xfId="0" applyFont="1"/>
    <xf numFmtId="3" fontId="0" fillId="0" borderId="0" xfId="0" applyNumberFormat="1" applyAlignment="1">
      <alignment vertical="center"/>
    </xf>
    <xf numFmtId="0" fontId="1" fillId="0" borderId="0" xfId="0" applyFont="1"/>
    <xf numFmtId="3" fontId="0" fillId="0" borderId="0" xfId="0" quotePrefix="1" applyNumberFormat="1" applyFont="1" applyAlignment="1">
      <alignment horizontal="left" vertical="center" wrapText="1"/>
    </xf>
    <xf numFmtId="10" fontId="0" fillId="0" borderId="0" xfId="0" applyNumberFormat="1" applyAlignment="1">
      <alignment horizontal="left" vertical="center" inden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right" vertical="center" wrapText="1" indent="4"/>
    </xf>
    <xf numFmtId="1" fontId="0" fillId="2" borderId="9" xfId="0" applyNumberFormat="1" applyFont="1" applyFill="1" applyBorder="1" applyAlignment="1">
      <alignment horizontal="right" vertical="center" wrapText="1" indent="4"/>
    </xf>
    <xf numFmtId="3" fontId="0" fillId="2" borderId="0" xfId="0" applyNumberFormat="1" applyFont="1" applyFill="1" applyBorder="1" applyAlignment="1">
      <alignment horizontal="right" vertical="center" wrapText="1" indent="4"/>
    </xf>
    <xf numFmtId="3" fontId="0" fillId="2" borderId="0" xfId="0" applyNumberFormat="1" applyFont="1" applyFill="1" applyBorder="1" applyAlignment="1">
      <alignment horizontal="right" vertical="center" indent="4"/>
    </xf>
    <xf numFmtId="1" fontId="0" fillId="2" borderId="13" xfId="0" applyNumberFormat="1" applyFont="1" applyFill="1" applyBorder="1" applyAlignment="1">
      <alignment horizontal="right" vertical="center" wrapText="1" indent="4"/>
    </xf>
    <xf numFmtId="3" fontId="0" fillId="0" borderId="2" xfId="0" applyNumberFormat="1" applyFont="1" applyFill="1" applyBorder="1" applyAlignment="1">
      <alignment horizontal="right" vertical="center" wrapText="1" indent="4"/>
    </xf>
    <xf numFmtId="1" fontId="0" fillId="0" borderId="9" xfId="0" applyNumberFormat="1" applyFont="1" applyFill="1" applyBorder="1" applyAlignment="1">
      <alignment horizontal="right" vertical="center" wrapText="1" indent="4"/>
    </xf>
    <xf numFmtId="3" fontId="0" fillId="0" borderId="0" xfId="0" applyNumberFormat="1" applyFont="1" applyFill="1" applyBorder="1" applyAlignment="1">
      <alignment horizontal="right" vertical="center" wrapText="1" indent="4"/>
    </xf>
    <xf numFmtId="3" fontId="0" fillId="0" borderId="0" xfId="0" applyNumberFormat="1" applyFont="1" applyFill="1" applyBorder="1" applyAlignment="1">
      <alignment horizontal="right" vertical="center" indent="4"/>
    </xf>
    <xf numFmtId="1" fontId="0" fillId="0" borderId="0" xfId="0" applyNumberFormat="1" applyFont="1" applyFill="1" applyBorder="1" applyAlignment="1">
      <alignment horizontal="right" vertical="center" wrapText="1" indent="4"/>
    </xf>
    <xf numFmtId="1" fontId="0" fillId="2" borderId="0" xfId="0" applyNumberFormat="1" applyFont="1" applyFill="1" applyBorder="1" applyAlignment="1">
      <alignment horizontal="right" vertical="center" wrapText="1" indent="4"/>
    </xf>
    <xf numFmtId="3" fontId="0" fillId="2" borderId="2" xfId="0" applyNumberFormat="1" applyFill="1" applyBorder="1" applyAlignment="1">
      <alignment horizontal="right" vertical="center" indent="4"/>
    </xf>
    <xf numFmtId="1" fontId="0" fillId="2" borderId="9" xfId="0" applyNumberFormat="1" applyFill="1" applyBorder="1" applyAlignment="1">
      <alignment horizontal="right" vertical="center" indent="4"/>
    </xf>
    <xf numFmtId="3" fontId="0" fillId="2" borderId="0" xfId="0" applyNumberFormat="1" applyFill="1" applyBorder="1" applyAlignment="1">
      <alignment horizontal="right" vertical="center" indent="4"/>
    </xf>
    <xf numFmtId="1" fontId="0" fillId="2" borderId="0" xfId="0" applyNumberFormat="1" applyFill="1" applyBorder="1" applyAlignment="1">
      <alignment horizontal="right" vertical="center" indent="4"/>
    </xf>
    <xf numFmtId="3" fontId="0" fillId="0" borderId="2" xfId="0" applyNumberFormat="1" applyFill="1" applyBorder="1" applyAlignment="1">
      <alignment horizontal="right" vertical="center" indent="4"/>
    </xf>
    <xf numFmtId="1" fontId="0" fillId="0" borderId="9" xfId="0" applyNumberFormat="1" applyFill="1" applyBorder="1" applyAlignment="1">
      <alignment horizontal="right" vertical="center" indent="4"/>
    </xf>
    <xf numFmtId="3" fontId="0" fillId="0" borderId="0" xfId="0" applyNumberFormat="1" applyFill="1" applyBorder="1" applyAlignment="1">
      <alignment horizontal="right" vertical="center" indent="4"/>
    </xf>
    <xf numFmtId="1" fontId="0" fillId="0" borderId="0" xfId="0" applyNumberFormat="1" applyFill="1" applyBorder="1" applyAlignment="1">
      <alignment horizontal="right" vertical="center" indent="4"/>
    </xf>
    <xf numFmtId="3" fontId="1" fillId="0" borderId="11" xfId="0" applyNumberFormat="1" applyFont="1" applyFill="1" applyBorder="1" applyAlignment="1">
      <alignment horizontal="right" vertical="center" indent="4"/>
    </xf>
    <xf numFmtId="1" fontId="1" fillId="0" borderId="12" xfId="0" applyNumberFormat="1" applyFont="1" applyFill="1" applyBorder="1" applyAlignment="1">
      <alignment horizontal="right" vertical="center" indent="4"/>
    </xf>
    <xf numFmtId="3" fontId="1" fillId="0" borderId="1" xfId="0" applyNumberFormat="1" applyFont="1" applyFill="1" applyBorder="1" applyAlignment="1">
      <alignment horizontal="right" vertical="center" indent="4"/>
    </xf>
    <xf numFmtId="1" fontId="1" fillId="0" borderId="1" xfId="0" applyNumberFormat="1" applyFont="1" applyFill="1" applyBorder="1" applyAlignment="1">
      <alignment horizontal="right" vertical="center" indent="4"/>
    </xf>
    <xf numFmtId="3" fontId="0" fillId="2" borderId="2" xfId="0" applyNumberFormat="1" applyFont="1" applyFill="1" applyBorder="1" applyAlignment="1">
      <alignment horizontal="right" vertical="center" indent="4"/>
    </xf>
    <xf numFmtId="1" fontId="0" fillId="2" borderId="14" xfId="0" applyNumberFormat="1" applyFont="1" applyFill="1" applyBorder="1" applyAlignment="1">
      <alignment horizontal="right" vertical="center" wrapText="1" indent="4"/>
    </xf>
    <xf numFmtId="3" fontId="0" fillId="0" borderId="2" xfId="0" applyNumberFormat="1" applyFont="1" applyFill="1" applyBorder="1" applyAlignment="1">
      <alignment horizontal="right" vertical="center" indent="4"/>
    </xf>
    <xf numFmtId="0" fontId="13" fillId="0" borderId="0" xfId="1" applyAlignment="1">
      <alignment horizontal="left" vertical="center" wrapText="1"/>
    </xf>
    <xf numFmtId="0" fontId="13" fillId="0" borderId="0" xfId="0" applyFont="1"/>
    <xf numFmtId="0" fontId="16" fillId="0" borderId="0" xfId="0" applyFont="1"/>
    <xf numFmtId="3" fontId="0" fillId="0" borderId="0" xfId="0" applyNumberFormat="1" applyFont="1" applyAlignment="1">
      <alignment horizontal="right" vertical="top" indent="1"/>
    </xf>
    <xf numFmtId="0" fontId="13" fillId="0" borderId="0" xfId="1" quotePrefix="1"/>
    <xf numFmtId="0" fontId="13" fillId="0" borderId="0" xfId="1"/>
    <xf numFmtId="0" fontId="13" fillId="0" borderId="0" xfId="0" quotePrefix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3" fontId="8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13" fillId="0" borderId="0" xfId="0" quotePrefix="1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3" fontId="13" fillId="0" borderId="0" xfId="0" quotePrefix="1" applyNumberFormat="1" applyFont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3" fontId="13" fillId="0" borderId="0" xfId="1" quotePrefix="1" applyNumberFormat="1" applyAlignment="1">
      <alignment horizontal="left" vertical="center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3" fillId="0" borderId="0" xfId="0" applyFont="1" applyAlignment="1">
      <alignment wrapText="1"/>
    </xf>
  </cellXfs>
  <cellStyles count="3">
    <cellStyle name="Hiperligação" xfId="1" builtinId="8" customBuiltin="1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'Quadro 1'!$C$3</c:f>
              <c:strCache>
                <c:ptCount val="1"/>
                <c:pt idx="0">
                  <c:v>Vítimas sinalizadas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1'!$C$5:$C$11</c:f>
              <c:numCache>
                <c:formatCode>#,##0</c:formatCode>
                <c:ptCount val="7"/>
                <c:pt idx="0">
                  <c:v>6</c:v>
                </c:pt>
                <c:pt idx="1">
                  <c:v>18</c:v>
                </c:pt>
                <c:pt idx="2">
                  <c:v>24</c:v>
                </c:pt>
                <c:pt idx="3">
                  <c:v>19</c:v>
                </c:pt>
                <c:pt idx="4">
                  <c:v>59</c:v>
                </c:pt>
                <c:pt idx="5">
                  <c:v>92</c:v>
                </c:pt>
                <c:pt idx="6">
                  <c:v>150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0-1124-4DD9-B4C9-DB691702C56E}"/>
            </c:ext>
          </c:extLst>
        </c:ser>
        <c:ser>
          <c:idx val="2"/>
          <c:order val="2"/>
          <c:tx>
            <c:strRef>
              <c:f>'Quadro 1'!$E$3</c:f>
              <c:strCache>
                <c:ptCount val="1"/>
                <c:pt idx="0">
                  <c:v>Vítimas confirmadas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1'!$E$5:$E$11</c:f>
              <c:numCache>
                <c:formatCode>#,##0</c:formatCode>
                <c:ptCount val="7"/>
                <c:pt idx="0">
                  <c:v>53</c:v>
                </c:pt>
                <c:pt idx="1">
                  <c:v>24</c:v>
                </c:pt>
                <c:pt idx="2">
                  <c:v>18</c:v>
                </c:pt>
                <c:pt idx="3">
                  <c:v>33</c:v>
                </c:pt>
                <c:pt idx="4">
                  <c:v>10</c:v>
                </c:pt>
                <c:pt idx="5">
                  <c:v>119</c:v>
                </c:pt>
                <c:pt idx="6">
                  <c:v>25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1124-4DD9-B4C9-DB691702C56E}"/>
            </c:ext>
          </c:extLst>
        </c:ser>
        <c:ser>
          <c:idx val="3"/>
          <c:order val="3"/>
          <c:tx>
            <c:strRef>
              <c:f>'Quadro 1'!$G$3</c:f>
              <c:strCache>
                <c:ptCount val="1"/>
                <c:pt idx="0">
                  <c:v>Vítimas não confirmadas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'Quadro 1'!$B$5:$B$11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1'!$G$5:$G$11</c:f>
              <c:numCache>
                <c:formatCode>#,##0</c:formatCode>
                <c:ptCount val="7"/>
                <c:pt idx="0">
                  <c:v>136</c:v>
                </c:pt>
                <c:pt idx="1">
                  <c:v>70</c:v>
                </c:pt>
                <c:pt idx="2">
                  <c:v>51</c:v>
                </c:pt>
                <c:pt idx="3">
                  <c:v>27</c:v>
                </c:pt>
                <c:pt idx="4">
                  <c:v>56</c:v>
                </c:pt>
                <c:pt idx="5">
                  <c:v>97</c:v>
                </c:pt>
                <c:pt idx="6">
                  <c:v>23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1124-4DD9-B4C9-DB691702C56E}"/>
            </c:ext>
          </c:extLst>
        </c:ser>
        <c:ser>
          <c:idx val="4"/>
          <c:order val="4"/>
          <c:tx>
            <c:strRef>
              <c:f>'Quadro 1'!$I$3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1'!$B$5:$B$11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('Quadro 1'!$I$5:$I$11,'Quadro 1'!$I$13)</c:f>
              <c:numCache>
                <c:formatCode>#,##0</c:formatCode>
                <c:ptCount val="8"/>
                <c:pt idx="0">
                  <c:v>195</c:v>
                </c:pt>
                <c:pt idx="1">
                  <c:v>112</c:v>
                </c:pt>
                <c:pt idx="2">
                  <c:v>93</c:v>
                </c:pt>
                <c:pt idx="3">
                  <c:v>79</c:v>
                </c:pt>
                <c:pt idx="4">
                  <c:v>125</c:v>
                </c:pt>
                <c:pt idx="5">
                  <c:v>308</c:v>
                </c:pt>
                <c:pt idx="6">
                  <c:v>198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3-1124-4DD9-B4C9-DB691702C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226496"/>
        <c:axId val="6049563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1'!$H$3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1'!$H$5:$H$11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69.743589743589737</c:v>
                      </c:pt>
                      <c:pt idx="1">
                        <c:v>62.5</c:v>
                      </c:pt>
                      <c:pt idx="2">
                        <c:v>54.838709677419352</c:v>
                      </c:pt>
                      <c:pt idx="3">
                        <c:v>34.177215189873415</c:v>
                      </c:pt>
                      <c:pt idx="4">
                        <c:v>44.800000000000004</c:v>
                      </c:pt>
                      <c:pt idx="5">
                        <c:v>31.493506493506494</c:v>
                      </c:pt>
                      <c:pt idx="6">
                        <c:v>11.616161616161616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1124-4DD9-B4C9-DB691702C56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1'!$I$12</c15:sqref>
                        </c15:formulaRef>
                      </c:ext>
                    </c:extLst>
                    <c:strCache>
                      <c:ptCount val="1"/>
                      <c:pt idx="0">
                        <c:v>1 110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1'!$I$13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124-4DD9-B4C9-DB691702C56E}"/>
                  </c:ext>
                </c:extLst>
              </c15:ser>
            </c15:filteredLineSeries>
          </c:ext>
        </c:extLst>
      </c:lineChart>
      <c:catAx>
        <c:axId val="6052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956352"/>
        <c:crosses val="autoZero"/>
        <c:auto val="1"/>
        <c:lblAlgn val="ctr"/>
        <c:lblOffset val="100"/>
        <c:noMultiLvlLbl val="0"/>
      </c:catAx>
      <c:valAx>
        <c:axId val="6049563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22649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'Quadro 2'!$C$3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2'!$B$5:$B$11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2'!$C$5:$C$11</c:f>
              <c:numCache>
                <c:formatCode>#,##0</c:formatCode>
                <c:ptCount val="7"/>
                <c:pt idx="0">
                  <c:v>51</c:v>
                </c:pt>
                <c:pt idx="1">
                  <c:v>56</c:v>
                </c:pt>
                <c:pt idx="2">
                  <c:v>47</c:v>
                </c:pt>
                <c:pt idx="3">
                  <c:v>61</c:v>
                </c:pt>
                <c:pt idx="4">
                  <c:v>99</c:v>
                </c:pt>
                <c:pt idx="5">
                  <c:v>244</c:v>
                </c:pt>
                <c:pt idx="6">
                  <c:v>134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3394-4E5D-A547-B42AD0682F2B}"/>
            </c:ext>
          </c:extLst>
        </c:ser>
        <c:ser>
          <c:idx val="1"/>
          <c:order val="2"/>
          <c:tx>
            <c:strRef>
              <c:f>'Quadro 2'!$E$3</c:f>
              <c:strCache>
                <c:ptCount val="1"/>
                <c:pt idx="0">
                  <c:v>América do Sul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2'!$B$5:$B$11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2'!$E$5:$E$11</c:f>
              <c:numCache>
                <c:formatCode>#,##0</c:formatCode>
                <c:ptCount val="7"/>
                <c:pt idx="0">
                  <c:v>112</c:v>
                </c:pt>
                <c:pt idx="1">
                  <c:v>31</c:v>
                </c:pt>
                <c:pt idx="2">
                  <c:v>34</c:v>
                </c:pt>
                <c:pt idx="3">
                  <c:v>9</c:v>
                </c:pt>
                <c:pt idx="4">
                  <c:v>11</c:v>
                </c:pt>
                <c:pt idx="5">
                  <c:v>15</c:v>
                </c:pt>
                <c:pt idx="6">
                  <c:v>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3394-4E5D-A547-B42AD0682F2B}"/>
            </c:ext>
          </c:extLst>
        </c:ser>
        <c:ser>
          <c:idx val="3"/>
          <c:order val="4"/>
          <c:tx>
            <c:strRef>
              <c:f>'Quadro 2'!$G$3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'Quadro 2'!$B$5:$B$11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2'!$G$5:$G$11</c:f>
              <c:numCache>
                <c:formatCode>#,##0</c:formatCode>
                <c:ptCount val="7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24</c:v>
                </c:pt>
                <c:pt idx="6">
                  <c:v>22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3394-4E5D-A547-B42AD0682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5228544"/>
        <c:axId val="604958656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2'!$D$3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2'!$D$5:$D$11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28.651685393258425</c:v>
                      </c:pt>
                      <c:pt idx="1">
                        <c:v>64.367816091954026</c:v>
                      </c:pt>
                      <c:pt idx="2">
                        <c:v>58.024691358024697</c:v>
                      </c:pt>
                      <c:pt idx="3">
                        <c:v>87.142857142857139</c:v>
                      </c:pt>
                      <c:pt idx="4">
                        <c:v>86.08695652173914</c:v>
                      </c:pt>
                      <c:pt idx="5">
                        <c:v>86.219081272084807</c:v>
                      </c:pt>
                      <c:pt idx="6">
                        <c:v>83.75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394-4E5D-A547-B42AD0682F2B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62.921348314606739</c:v>
                      </c:pt>
                      <c:pt idx="1">
                        <c:v>35.632183908045981</c:v>
                      </c:pt>
                      <c:pt idx="2">
                        <c:v>41.975308641975303</c:v>
                      </c:pt>
                      <c:pt idx="3">
                        <c:v>12.857142857142856</c:v>
                      </c:pt>
                      <c:pt idx="4">
                        <c:v>9.5652173913043477</c:v>
                      </c:pt>
                      <c:pt idx="5">
                        <c:v>5.3003533568904597</c:v>
                      </c:pt>
                      <c:pt idx="6">
                        <c:v>2.5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394-4E5D-A547-B42AD0682F2B}"/>
                  </c:ext>
                </c:extLst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2'!$H$3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2'!$H$5:$H$11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8.4269662921348321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4.3478260869565215</c:v>
                      </c:pt>
                      <c:pt idx="5">
                        <c:v>8.4805653710247348</c:v>
                      </c:pt>
                      <c:pt idx="6">
                        <c:v>13.750000000000002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394-4E5D-A547-B42AD0682F2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2'!$I$3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2'!$I$5:$I$11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178</c:v>
                      </c:pt>
                      <c:pt idx="1">
                        <c:v>87</c:v>
                      </c:pt>
                      <c:pt idx="2">
                        <c:v>81</c:v>
                      </c:pt>
                      <c:pt idx="3">
                        <c:v>70</c:v>
                      </c:pt>
                      <c:pt idx="4">
                        <c:v>115</c:v>
                      </c:pt>
                      <c:pt idx="5">
                        <c:v>283</c:v>
                      </c:pt>
                      <c:pt idx="6">
                        <c:v>160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394-4E5D-A547-B42AD0682F2B}"/>
                  </c:ext>
                </c:extLst>
              </c15:ser>
            </c15:filteredBarSeries>
          </c:ext>
        </c:extLst>
      </c:barChart>
      <c:catAx>
        <c:axId val="60522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958656"/>
        <c:crosses val="autoZero"/>
        <c:auto val="1"/>
        <c:lblAlgn val="ctr"/>
        <c:lblOffset val="100"/>
        <c:noMultiLvlLbl val="0"/>
      </c:catAx>
      <c:valAx>
        <c:axId val="60495865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22854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'Quadro 3'!$C$3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3'!$B$5:$B$11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3'!$C$5:$C$11</c:f>
              <c:numCache>
                <c:formatCode>#,##0</c:formatCode>
                <c:ptCount val="7"/>
                <c:pt idx="0">
                  <c:v>148</c:v>
                </c:pt>
                <c:pt idx="1">
                  <c:v>76</c:v>
                </c:pt>
                <c:pt idx="2">
                  <c:v>69</c:v>
                </c:pt>
                <c:pt idx="3">
                  <c:v>38</c:v>
                </c:pt>
                <c:pt idx="4">
                  <c:v>54</c:v>
                </c:pt>
                <c:pt idx="5">
                  <c:v>131</c:v>
                </c:pt>
                <c:pt idx="6">
                  <c:v>123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2550-4F1E-8CF3-8092741518C5}"/>
            </c:ext>
          </c:extLst>
        </c:ser>
        <c:ser>
          <c:idx val="1"/>
          <c:order val="2"/>
          <c:tx>
            <c:strRef>
              <c:f>'Quadro 3'!$E$3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3'!$B$5:$B$11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3'!$E$5:$E$11</c:f>
              <c:numCache>
                <c:formatCode>#,##0</c:formatCode>
                <c:ptCount val="7"/>
                <c:pt idx="0">
                  <c:v>42</c:v>
                </c:pt>
                <c:pt idx="1">
                  <c:v>30</c:v>
                </c:pt>
                <c:pt idx="2">
                  <c:v>22</c:v>
                </c:pt>
                <c:pt idx="3">
                  <c:v>37</c:v>
                </c:pt>
                <c:pt idx="4">
                  <c:v>70</c:v>
                </c:pt>
                <c:pt idx="5">
                  <c:v>175</c:v>
                </c:pt>
                <c:pt idx="6">
                  <c:v>72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2550-4F1E-8CF3-809274151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05566464"/>
        <c:axId val="604960960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3'!$D$3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'Quadro 3'!$B$5:$B$11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3'!$D$5:$D$11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77.89473684210526</c:v>
                      </c:pt>
                      <c:pt idx="1">
                        <c:v>71.698113207547166</c:v>
                      </c:pt>
                      <c:pt idx="2">
                        <c:v>75.824175824175825</c:v>
                      </c:pt>
                      <c:pt idx="3">
                        <c:v>50.666666666666671</c:v>
                      </c:pt>
                      <c:pt idx="4">
                        <c:v>43.548387096774192</c:v>
                      </c:pt>
                      <c:pt idx="5">
                        <c:v>42.810457516339866</c:v>
                      </c:pt>
                      <c:pt idx="6">
                        <c:v>63.076923076923073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550-4F1E-8CF3-8092741518C5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22.105263157894736</c:v>
                      </c:pt>
                      <c:pt idx="1">
                        <c:v>28.30188679245283</c:v>
                      </c:pt>
                      <c:pt idx="2">
                        <c:v>24.175824175824175</c:v>
                      </c:pt>
                      <c:pt idx="3">
                        <c:v>49.333333333333336</c:v>
                      </c:pt>
                      <c:pt idx="4">
                        <c:v>56.451612903225815</c:v>
                      </c:pt>
                      <c:pt idx="5">
                        <c:v>57.189542483660126</c:v>
                      </c:pt>
                      <c:pt idx="6">
                        <c:v>36.923076923076927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50-4F1E-8CF3-8092741518C5}"/>
                  </c:ext>
                </c:extLst>
              </c15:ser>
            </c15:filteredBarSeries>
            <c15:filteredBarSeries>
              <c15:ser>
                <c:idx val="3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3'!$G$3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3'!$G$5:$G$11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190</c:v>
                      </c:pt>
                      <c:pt idx="1">
                        <c:v>106</c:v>
                      </c:pt>
                      <c:pt idx="2">
                        <c:v>91</c:v>
                      </c:pt>
                      <c:pt idx="3">
                        <c:v>75</c:v>
                      </c:pt>
                      <c:pt idx="4">
                        <c:v>124</c:v>
                      </c:pt>
                      <c:pt idx="5">
                        <c:v>306</c:v>
                      </c:pt>
                      <c:pt idx="6">
                        <c:v>195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50-4F1E-8CF3-8092741518C5}"/>
                  </c:ext>
                </c:extLst>
              </c15:ser>
            </c15:filteredBarSeries>
          </c:ext>
        </c:extLst>
      </c:barChart>
      <c:catAx>
        <c:axId val="6055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04960960"/>
        <c:crosses val="autoZero"/>
        <c:auto val="1"/>
        <c:lblAlgn val="ctr"/>
        <c:lblOffset val="100"/>
        <c:noMultiLvlLbl val="0"/>
      </c:catAx>
      <c:valAx>
        <c:axId val="6049609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0556646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46275838058437E-2"/>
          <c:y val="2.9350104821802937E-2"/>
          <c:w val="0.90028203904679005"/>
          <c:h val="0.7815209891216428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'Quadro 4'!$C$3</c:f>
              <c:strCache>
                <c:ptCount val="1"/>
                <c:pt idx="0">
                  <c:v>Exploração sexual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4'!$B$5:$B$11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4'!$C$5:$C$11</c:f>
              <c:numCache>
                <c:formatCode>#,##0</c:formatCode>
                <c:ptCount val="7"/>
                <c:pt idx="0">
                  <c:v>112</c:v>
                </c:pt>
                <c:pt idx="1">
                  <c:v>63</c:v>
                </c:pt>
                <c:pt idx="2">
                  <c:v>43</c:v>
                </c:pt>
                <c:pt idx="3">
                  <c:v>29</c:v>
                </c:pt>
                <c:pt idx="4">
                  <c:v>25</c:v>
                </c:pt>
                <c:pt idx="5">
                  <c:v>57</c:v>
                </c:pt>
                <c:pt idx="6">
                  <c:v>86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7478-47B6-ACB6-244DDDC42AC7}"/>
            </c:ext>
          </c:extLst>
        </c:ser>
        <c:ser>
          <c:idx val="1"/>
          <c:order val="2"/>
          <c:tx>
            <c:strRef>
              <c:f>'Quadro 4'!$E$3</c:f>
              <c:strCache>
                <c:ptCount val="1"/>
                <c:pt idx="0">
                  <c:v>Exploração laboral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4'!$B$5:$B$11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4'!$E$5:$E$11</c:f>
              <c:numCache>
                <c:formatCode>#,##0</c:formatCode>
                <c:ptCount val="7"/>
                <c:pt idx="0">
                  <c:v>46</c:v>
                </c:pt>
                <c:pt idx="1">
                  <c:v>22</c:v>
                </c:pt>
                <c:pt idx="2">
                  <c:v>25</c:v>
                </c:pt>
                <c:pt idx="3">
                  <c:v>41</c:v>
                </c:pt>
                <c:pt idx="4">
                  <c:v>52</c:v>
                </c:pt>
                <c:pt idx="5">
                  <c:v>205</c:v>
                </c:pt>
                <c:pt idx="6">
                  <c:v>71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7478-47B6-ACB6-244DDDC42AC7}"/>
            </c:ext>
          </c:extLst>
        </c:ser>
        <c:ser>
          <c:idx val="3"/>
          <c:order val="4"/>
          <c:tx>
            <c:strRef>
              <c:f>'Quadro 4'!$G$3</c:f>
              <c:strCache>
                <c:ptCount val="1"/>
                <c:pt idx="0">
                  <c:v>Outras formas de exploração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'Quadro 4'!$B$5:$B$11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4'!$G$5:$G$11</c:f>
              <c:numCache>
                <c:formatCode>#,##0</c:formatCode>
                <c:ptCount val="7"/>
                <c:pt idx="0">
                  <c:v>7</c:v>
                </c:pt>
                <c:pt idx="1">
                  <c:v>4</c:v>
                </c:pt>
                <c:pt idx="2">
                  <c:v>9</c:v>
                </c:pt>
                <c:pt idx="3">
                  <c:v>2</c:v>
                </c:pt>
                <c:pt idx="4">
                  <c:v>34</c:v>
                </c:pt>
                <c:pt idx="5">
                  <c:v>13</c:v>
                </c:pt>
                <c:pt idx="6">
                  <c:v>21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7478-47B6-ACB6-244DDDC42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25915392"/>
        <c:axId val="62536966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4'!$D$3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4'!$D$5:$D$11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59.893048128342244</c:v>
                      </c:pt>
                      <c:pt idx="1">
                        <c:v>61.764705882352942</c:v>
                      </c:pt>
                      <c:pt idx="2">
                        <c:v>50</c:v>
                      </c:pt>
                      <c:pt idx="3">
                        <c:v>40.277777777777779</c:v>
                      </c:pt>
                      <c:pt idx="4">
                        <c:v>20.325203252032519</c:v>
                      </c:pt>
                      <c:pt idx="5">
                        <c:v>18.874172185430464</c:v>
                      </c:pt>
                      <c:pt idx="6">
                        <c:v>44.791666666666671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478-47B6-ACB6-244DDDC42AC7}"/>
                  </c:ext>
                </c:extLst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24.598930481283425</c:v>
                      </c:pt>
                      <c:pt idx="1">
                        <c:v>21.568627450980394</c:v>
                      </c:pt>
                      <c:pt idx="2">
                        <c:v>29.069767441860467</c:v>
                      </c:pt>
                      <c:pt idx="3">
                        <c:v>56.944444444444443</c:v>
                      </c:pt>
                      <c:pt idx="4">
                        <c:v>42.276422764227647</c:v>
                      </c:pt>
                      <c:pt idx="5">
                        <c:v>67.880794701986758</c:v>
                      </c:pt>
                      <c:pt idx="6">
                        <c:v>36.979166666666671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478-47B6-ACB6-244DDDC42AC7}"/>
                  </c:ext>
                </c:extLst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4'!$H$3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4'!$H$5:$H$11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3.7433155080213902</c:v>
                      </c:pt>
                      <c:pt idx="1">
                        <c:v>3.9215686274509802</c:v>
                      </c:pt>
                      <c:pt idx="2">
                        <c:v>10.465116279069768</c:v>
                      </c:pt>
                      <c:pt idx="3">
                        <c:v>2.7777777777777777</c:v>
                      </c:pt>
                      <c:pt idx="4">
                        <c:v>27.64227642276423</c:v>
                      </c:pt>
                      <c:pt idx="5">
                        <c:v>4.3046357615894042</c:v>
                      </c:pt>
                      <c:pt idx="6">
                        <c:v>10.9375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478-47B6-ACB6-244DDDC42AC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4'!$I$3</c15:sqref>
                        </c15:formulaRef>
                      </c:ext>
                    </c:extLst>
                    <c:strCache>
                      <c:ptCount val="1"/>
                      <c:pt idx="0">
                        <c:v>Desconhecida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4'!$I$5:$I$11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22</c:v>
                      </c:pt>
                      <c:pt idx="1">
                        <c:v>13</c:v>
                      </c:pt>
                      <c:pt idx="2">
                        <c:v>9</c:v>
                      </c:pt>
                      <c:pt idx="3">
                        <c:v>0</c:v>
                      </c:pt>
                      <c:pt idx="4">
                        <c:v>12</c:v>
                      </c:pt>
                      <c:pt idx="5">
                        <c:v>27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478-47B6-ACB6-244DDDC42AC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4'!$J$3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4'!$J$5:$J$11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11.76470588235294</c:v>
                      </c:pt>
                      <c:pt idx="1">
                        <c:v>12.745098039215685</c:v>
                      </c:pt>
                      <c:pt idx="2">
                        <c:v>10.465116279069768</c:v>
                      </c:pt>
                      <c:pt idx="3">
                        <c:v>0</c:v>
                      </c:pt>
                      <c:pt idx="4">
                        <c:v>9.7560975609756095</c:v>
                      </c:pt>
                      <c:pt idx="5">
                        <c:v>8.9403973509933774</c:v>
                      </c:pt>
                      <c:pt idx="6">
                        <c:v>7.291666666666667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478-47B6-ACB6-244DDDC42AC7}"/>
                  </c:ext>
                </c:extLst>
              </c15:ser>
            </c15:filteredBarSeries>
          </c:ext>
        </c:extLst>
      </c:barChart>
      <c:catAx>
        <c:axId val="6259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25369664"/>
        <c:crosses val="autoZero"/>
        <c:auto val="1"/>
        <c:lblAlgn val="ctr"/>
        <c:lblOffset val="100"/>
        <c:noMultiLvlLbl val="0"/>
      </c:catAx>
      <c:valAx>
        <c:axId val="62536966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591539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'Quadro 5'!$C$3</c:f>
              <c:strCache>
                <c:ptCount val="1"/>
                <c:pt idx="0">
                  <c:v>Estrangeiros em Portugal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5'!$B$5:$B$11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5'!$C$5:$C$11</c:f>
              <c:numCache>
                <c:formatCode>#,##0</c:formatCode>
                <c:ptCount val="7"/>
                <c:pt idx="0">
                  <c:v>145</c:v>
                </c:pt>
                <c:pt idx="1">
                  <c:v>76</c:v>
                </c:pt>
                <c:pt idx="2">
                  <c:v>62</c:v>
                </c:pt>
                <c:pt idx="3">
                  <c:v>29</c:v>
                </c:pt>
                <c:pt idx="4">
                  <c:v>75</c:v>
                </c:pt>
                <c:pt idx="5">
                  <c:v>265</c:v>
                </c:pt>
                <c:pt idx="6">
                  <c:v>149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0-4C6C-40BF-BD20-C20C9D11B463}"/>
            </c:ext>
          </c:extLst>
        </c:ser>
        <c:ser>
          <c:idx val="2"/>
          <c:order val="2"/>
          <c:tx>
            <c:strRef>
              <c:f>'Quadro 5'!$E$3</c:f>
              <c:strCache>
                <c:ptCount val="1"/>
                <c:pt idx="0">
                  <c:v>Portugueses em Portugal e no estrangeiro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5'!$B$5:$B$11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5'!$E$5:$E$11</c:f>
              <c:numCache>
                <c:formatCode>#,##0</c:formatCode>
                <c:ptCount val="7"/>
                <c:pt idx="0">
                  <c:v>40</c:v>
                </c:pt>
                <c:pt idx="1">
                  <c:v>27</c:v>
                </c:pt>
                <c:pt idx="2">
                  <c:v>22</c:v>
                </c:pt>
                <c:pt idx="3">
                  <c:v>48</c:v>
                </c:pt>
                <c:pt idx="4">
                  <c:v>50</c:v>
                </c:pt>
                <c:pt idx="5">
                  <c:v>39</c:v>
                </c:pt>
                <c:pt idx="6">
                  <c:v>43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4C6C-40BF-BD20-C20C9D11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848320"/>
        <c:axId val="62537196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5'!$D$3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5'!$D$5:$D$11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78.378378378378372</c:v>
                      </c:pt>
                      <c:pt idx="1">
                        <c:v>73.786407766990294</c:v>
                      </c:pt>
                      <c:pt idx="2">
                        <c:v>73.80952380952381</c:v>
                      </c:pt>
                      <c:pt idx="3">
                        <c:v>37.662337662337663</c:v>
                      </c:pt>
                      <c:pt idx="4">
                        <c:v>60</c:v>
                      </c:pt>
                      <c:pt idx="5">
                        <c:v>87.171052631578945</c:v>
                      </c:pt>
                      <c:pt idx="6">
                        <c:v>77.604166666666657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C6C-40BF-BD20-C20C9D11B46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21.621621621621621</c:v>
                      </c:pt>
                      <c:pt idx="1">
                        <c:v>26.21359223300971</c:v>
                      </c:pt>
                      <c:pt idx="2">
                        <c:v>26.190476190476193</c:v>
                      </c:pt>
                      <c:pt idx="3">
                        <c:v>62.337662337662337</c:v>
                      </c:pt>
                      <c:pt idx="4">
                        <c:v>40</c:v>
                      </c:pt>
                      <c:pt idx="5">
                        <c:v>12.828947368421053</c:v>
                      </c:pt>
                      <c:pt idx="6">
                        <c:v>22.395833333333336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C6C-40BF-BD20-C20C9D11B46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5'!$G$3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5'!$G$5:$G$11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185</c:v>
                      </c:pt>
                      <c:pt idx="1">
                        <c:v>103</c:v>
                      </c:pt>
                      <c:pt idx="2">
                        <c:v>84</c:v>
                      </c:pt>
                      <c:pt idx="3">
                        <c:v>77</c:v>
                      </c:pt>
                      <c:pt idx="4">
                        <c:v>125</c:v>
                      </c:pt>
                      <c:pt idx="5">
                        <c:v>304</c:v>
                      </c:pt>
                      <c:pt idx="6">
                        <c:v>192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C6C-40BF-BD20-C20C9D11B463}"/>
                  </c:ext>
                </c:extLst>
              </c15:ser>
            </c15:filteredLineSeries>
          </c:ext>
        </c:extLst>
      </c:lineChart>
      <c:catAx>
        <c:axId val="6258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25371968"/>
        <c:crosses val="autoZero"/>
        <c:auto val="1"/>
        <c:lblAlgn val="ctr"/>
        <c:lblOffset val="100"/>
        <c:noMultiLvlLbl val="0"/>
      </c:catAx>
      <c:valAx>
        <c:axId val="62537196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584832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21332977342194E-2"/>
          <c:y val="4.2146288317733871E-2"/>
          <c:w val="0.87088009792392373"/>
          <c:h val="0.890149721850806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'Quadro 6'!$C$3</c:f>
              <c:strCache>
                <c:ptCount val="1"/>
                <c:pt idx="0">
                  <c:v>Traficados em Portugal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6450-433A-BA5A-90A8C5131442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6450-433A-BA5A-90A8C5131442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5-6450-433A-BA5A-90A8C5131442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7-6450-433A-BA5A-90A8C5131442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9-6450-433A-BA5A-90A8C5131442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6450-433A-BA5A-90A8C5131442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6450-433A-BA5A-90A8C5131442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F-6450-433A-BA5A-90A8C5131442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1-6450-433A-BA5A-90A8C5131442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3-6450-433A-BA5A-90A8C5131442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5-6450-433A-BA5A-90A8C5131442}"/>
              </c:ext>
            </c:extLst>
          </c:dPt>
          <c:dLbls>
            <c:delete val="1"/>
          </c:dLbls>
          <c:cat>
            <c:numRef>
              <c:f>'Quadro 6'!$B$5:$B$11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6'!$C$5:$C$11</c:f>
              <c:numCache>
                <c:formatCode>#,##0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2</c:v>
                </c:pt>
                <c:pt idx="3">
                  <c:v>17</c:v>
                </c:pt>
                <c:pt idx="4">
                  <c:v>6</c:v>
                </c:pt>
                <c:pt idx="5">
                  <c:v>30</c:v>
                </c:pt>
                <c:pt idx="6">
                  <c:v>27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6-6450-433A-BA5A-90A8C5131442}"/>
            </c:ext>
          </c:extLst>
        </c:ser>
        <c:ser>
          <c:idx val="2"/>
          <c:order val="2"/>
          <c:tx>
            <c:strRef>
              <c:f>'Quadro 6'!$E$3</c:f>
              <c:strCache>
                <c:ptCount val="1"/>
                <c:pt idx="0">
                  <c:v>Traficados no estrangeiro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elete val="1"/>
          </c:dLbls>
          <c:cat>
            <c:numRef>
              <c:f>'Quadro 6'!$B$5:$B$11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 formatCode="0">
                  <c:v>2012</c:v>
                </c:pt>
                <c:pt idx="5" formatCode="0">
                  <c:v>2013</c:v>
                </c:pt>
                <c:pt idx="6" formatCode="0">
                  <c:v>2014</c:v>
                </c:pt>
              </c:numCache>
            </c:numRef>
          </c:cat>
          <c:val>
            <c:numRef>
              <c:f>'Quadro 6'!$E$5:$E$11</c:f>
              <c:numCache>
                <c:formatCode>#,##0</c:formatCode>
                <c:ptCount val="7"/>
                <c:pt idx="0">
                  <c:v>26</c:v>
                </c:pt>
                <c:pt idx="1">
                  <c:v>14</c:v>
                </c:pt>
                <c:pt idx="2">
                  <c:v>20</c:v>
                </c:pt>
                <c:pt idx="3">
                  <c:v>31</c:v>
                </c:pt>
                <c:pt idx="4">
                  <c:v>44</c:v>
                </c:pt>
                <c:pt idx="5">
                  <c:v>9</c:v>
                </c:pt>
                <c:pt idx="6">
                  <c:v>16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7-6450-433A-BA5A-90A8C51314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25849856"/>
        <c:axId val="6253742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'Quadro 6'!$D$3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'Quadro 6'!$B$5:$B$11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'Quadro 6'!$D$5:$D$11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35</c:v>
                      </c:pt>
                      <c:pt idx="1">
                        <c:v>48.148148148148145</c:v>
                      </c:pt>
                      <c:pt idx="2">
                        <c:v>9.0909090909090917</c:v>
                      </c:pt>
                      <c:pt idx="3">
                        <c:v>35.416666666666671</c:v>
                      </c:pt>
                      <c:pt idx="4">
                        <c:v>12</c:v>
                      </c:pt>
                      <c:pt idx="5">
                        <c:v>76.923076923076934</c:v>
                      </c:pt>
                      <c:pt idx="6">
                        <c:v>62.790697674418603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8-6450-433A-BA5A-90A8C513144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6'!$F$3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65</c:v>
                      </c:pt>
                      <c:pt idx="1">
                        <c:v>51.851851851851848</c:v>
                      </c:pt>
                      <c:pt idx="2">
                        <c:v>90.909090909090907</c:v>
                      </c:pt>
                      <c:pt idx="3">
                        <c:v>64.583333333333343</c:v>
                      </c:pt>
                      <c:pt idx="4">
                        <c:v>88</c:v>
                      </c:pt>
                      <c:pt idx="5">
                        <c:v>23.076923076923077</c:v>
                      </c:pt>
                      <c:pt idx="6">
                        <c:v>37.209302325581397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6450-433A-BA5A-90A8C513144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6'!$G$3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6'!$G$5:$G$11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40</c:v>
                      </c:pt>
                      <c:pt idx="1">
                        <c:v>27</c:v>
                      </c:pt>
                      <c:pt idx="2">
                        <c:v>22</c:v>
                      </c:pt>
                      <c:pt idx="3">
                        <c:v>48</c:v>
                      </c:pt>
                      <c:pt idx="4">
                        <c:v>50</c:v>
                      </c:pt>
                      <c:pt idx="5">
                        <c:v>39</c:v>
                      </c:pt>
                      <c:pt idx="6">
                        <c:v>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6450-433A-BA5A-90A8C5131442}"/>
                  </c:ext>
                </c:extLst>
              </c15:ser>
            </c15:filteredBarSeries>
          </c:ext>
        </c:extLst>
      </c:barChart>
      <c:catAx>
        <c:axId val="6258498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crossAx val="625374272"/>
        <c:crosses val="autoZero"/>
        <c:auto val="1"/>
        <c:lblAlgn val="ctr"/>
        <c:lblOffset val="100"/>
        <c:noMultiLvlLbl val="0"/>
      </c:catAx>
      <c:valAx>
        <c:axId val="625374272"/>
        <c:scaling>
          <c:orientation val="minMax"/>
        </c:scaling>
        <c:delete val="0"/>
        <c:axPos val="r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high"/>
        <c:spPr>
          <a:ln>
            <a:noFill/>
          </a:ln>
        </c:spPr>
        <c:crossAx val="625849856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1662205230488631"/>
          <c:y val="5.0885395380940703E-2"/>
          <c:w val="0.26963200235529139"/>
          <c:h val="0.10930187359798019"/>
        </c:manualLayout>
      </c:layout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5812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5812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observatorioemigracao.pt/np4/5812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observatorioemigracao.pt/np4/5812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observatorioemigracao.pt/np4/5812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observatorioemigracao.pt/np4/581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581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5812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5812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5812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5812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5812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5812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581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5" width="60.83203125" style="2" customWidth="1"/>
    <col min="6" max="6" width="10.16406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5"/>
      <c r="D1" s="5"/>
      <c r="E1" s="5"/>
      <c r="F1" s="6"/>
      <c r="G1"/>
    </row>
    <row r="2" spans="1:7" customFormat="1" ht="30" customHeight="1" x14ac:dyDescent="0.2">
      <c r="B2" s="78" t="s">
        <v>37</v>
      </c>
      <c r="C2" s="79"/>
      <c r="D2" s="80"/>
      <c r="E2" s="80"/>
      <c r="F2" s="81"/>
    </row>
    <row r="3" spans="1:7" customFormat="1" ht="15" customHeight="1" x14ac:dyDescent="0.2">
      <c r="B3" s="82"/>
      <c r="C3" s="83"/>
      <c r="D3" s="83"/>
      <c r="E3" s="83"/>
      <c r="F3" s="14"/>
    </row>
    <row r="4" spans="1:7" customFormat="1" ht="15" customHeight="1" x14ac:dyDescent="0.2">
      <c r="B4" s="71" t="str">
        <f>'Quadro 1'!B2</f>
        <v>Quadro 1  Pessoas traficadas, 2008-2014 (estrangeiros em Portugal e portugueses em Portugal e no estrangeiro)</v>
      </c>
      <c r="C4" s="72"/>
      <c r="D4" s="71" t="str">
        <f>'Grafico 1'!B2</f>
        <v>Gráfico 1   Pessoas traficadas, 2008-2014 (estrangeiros em Portugal e portugueses em Portugal e no estrangeiro)</v>
      </c>
      <c r="E4" s="72"/>
      <c r="F4" s="15"/>
    </row>
    <row r="5" spans="1:7" customFormat="1" ht="15" customHeight="1" x14ac:dyDescent="0.2">
      <c r="B5" s="71" t="str">
        <f>'Quadro 2'!B2</f>
        <v>Quadro 2  Pessoas traficadas por origem, 2008-2014 (estrangeiros em Portugal e portugueses em Portugal e no estrangeiro)</v>
      </c>
      <c r="C5" s="72"/>
      <c r="D5" s="71" t="str">
        <f>'Grafico 2'!B2</f>
        <v>Gráfico 2  Pessoas traficadas por origem, 2008-2014 (estrangeiros em Portugal e portugueses em Portugal e no estrangeiro)</v>
      </c>
      <c r="E5" s="72"/>
      <c r="F5" s="15"/>
    </row>
    <row r="6" spans="1:7" customFormat="1" ht="15" customHeight="1" x14ac:dyDescent="0.2">
      <c r="B6" s="71" t="str">
        <f>'Quadro 3'!B2</f>
        <v>Quadro 3  Pessoas traficadas por sexo, 2008-2014 (estrangeiros em Portugal e portugueses em Portugal e no estrangeiro)</v>
      </c>
      <c r="C6" s="72"/>
      <c r="D6" s="71" t="str">
        <f>'Grafico 3'!B2</f>
        <v>Gráfico 3  Pessoas traficadas por sexo, 2008-2014 (estrangeiros em Portugal e portugueses em Portugal e no estrangeiro)</v>
      </c>
      <c r="E6" s="72"/>
      <c r="F6" s="15"/>
    </row>
    <row r="7" spans="1:7" customFormat="1" ht="15" customHeight="1" x14ac:dyDescent="0.2">
      <c r="B7" s="71" t="str">
        <f>'Quadro 4'!B2</f>
        <v>Quadro 4  Pessoas traficadas por forma de exploração, 2008-2014 (estrangeiros em Portugal e portugueses em Portugal e no estrangeiro)</v>
      </c>
      <c r="C7" s="72"/>
      <c r="D7" s="71" t="str">
        <f>'Grafico 4'!B2</f>
        <v>Gráfico 4  Pessoas traficadas por formas de exploração, 2008-2014 (estrangeiros em Portugal e portugueses em Portugal e no estrangeiro)</v>
      </c>
      <c r="E7" s="72"/>
      <c r="F7" s="14"/>
    </row>
    <row r="8" spans="1:7" customFormat="1" ht="15" customHeight="1" x14ac:dyDescent="0.2">
      <c r="B8" s="71" t="str">
        <f>'Quadro 5'!B2</f>
        <v>Quadro 5  Pessoas traficadas por nacionalidade, 2008-2014 (estrangeiros em Portugal e portugueses em Portugal e no estrangeiro)</v>
      </c>
      <c r="C8" s="72"/>
      <c r="D8" s="71" t="str">
        <f>'Grafico 5'!B2</f>
        <v>Gráfico 5  Pessoas traficadas por nacionalidade, 2008-2014 (estrangeiros em Portugal e portugueses em Portugal e no estrangeiro)</v>
      </c>
      <c r="E8" s="72"/>
      <c r="F8" s="16"/>
    </row>
    <row r="9" spans="1:7" customFormat="1" ht="15" customHeight="1" x14ac:dyDescent="0.2">
      <c r="B9" s="71" t="str">
        <f>'Quadro 6'!B2</f>
        <v>Quadro 6  Portugueses traficados em Portugal e no estrangeiro, 2008-2014</v>
      </c>
      <c r="C9" s="72"/>
      <c r="D9" s="71" t="str">
        <f>'Grafico 6'!B2</f>
        <v>Gráfico 6  Portugueses traficados em Portugal e no estrangeiro, 2008-2014</v>
      </c>
      <c r="E9" s="72"/>
      <c r="F9" s="14"/>
    </row>
    <row r="10" spans="1:7" customFormat="1" ht="15" customHeight="1" x14ac:dyDescent="0.2">
      <c r="B10" s="25"/>
      <c r="C10" s="26"/>
      <c r="D10" s="25"/>
      <c r="E10" s="26"/>
      <c r="F10" s="14"/>
    </row>
    <row r="11" spans="1:7" customFormat="1" ht="15" customHeight="1" x14ac:dyDescent="0.2">
      <c r="B11" s="71" t="str">
        <f>Metainformação!B2</f>
        <v>Metainformação</v>
      </c>
      <c r="C11" s="72"/>
      <c r="D11" s="25"/>
      <c r="E11" s="26"/>
      <c r="F11" s="14"/>
    </row>
    <row r="12" spans="1:7" customFormat="1" ht="30" customHeight="1" x14ac:dyDescent="0.2">
      <c r="B12" s="17"/>
      <c r="C12" s="18"/>
      <c r="D12" s="19"/>
      <c r="E12" s="20"/>
      <c r="F12" s="14"/>
    </row>
    <row r="13" spans="1:7" customFormat="1" ht="15" customHeight="1" x14ac:dyDescent="0.2">
      <c r="A13" s="12" t="s">
        <v>32</v>
      </c>
      <c r="B13" s="73" t="s">
        <v>60</v>
      </c>
      <c r="C13" s="74"/>
      <c r="D13" s="74"/>
      <c r="E13" s="74"/>
      <c r="F13" s="21"/>
    </row>
    <row r="14" spans="1:7" customFormat="1" ht="15" customHeight="1" x14ac:dyDescent="0.2">
      <c r="A14" s="10" t="s">
        <v>33</v>
      </c>
      <c r="B14" s="67" t="s">
        <v>80</v>
      </c>
      <c r="C14" s="11"/>
      <c r="D14" s="11"/>
      <c r="E14" s="11"/>
      <c r="F14" s="21"/>
    </row>
    <row r="15" spans="1:7" customFormat="1" ht="30" customHeight="1" x14ac:dyDescent="0.2">
      <c r="B15" s="22"/>
      <c r="C15" s="22"/>
      <c r="D15" s="23"/>
      <c r="E15" s="23"/>
      <c r="F15" s="21"/>
    </row>
    <row r="16" spans="1:7" customFormat="1" ht="60" customHeight="1" x14ac:dyDescent="0.2">
      <c r="B16" s="75" t="s">
        <v>59</v>
      </c>
      <c r="C16" s="76"/>
      <c r="D16" s="77"/>
      <c r="E16" s="24"/>
      <c r="F16" s="21"/>
    </row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  <row r="118" spans="1:1" customFormat="1" ht="15" customHeight="1" x14ac:dyDescent="0.2">
      <c r="A118" s="2"/>
    </row>
    <row r="119" spans="1:1" customFormat="1" ht="15" customHeight="1" x14ac:dyDescent="0.2">
      <c r="A119" s="2"/>
    </row>
  </sheetData>
  <mergeCells count="17">
    <mergeCell ref="B2:F2"/>
    <mergeCell ref="B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1:C11"/>
    <mergeCell ref="B13:E13"/>
    <mergeCell ref="B16:D16"/>
  </mergeCells>
  <hyperlinks>
    <hyperlink ref="B4:C4" location="'Quadro 1'!B2" display="'Quadro 1'!b2" xr:uid="{00000000-0004-0000-0000-000000000000}"/>
    <hyperlink ref="D4:E4" location="'Grafico 1'!A1" display="'Grafico 1'!A1" xr:uid="{00000000-0004-0000-0000-000001000000}"/>
    <hyperlink ref="B11:C11" location="Metainformação!A1" display="Metainformação!A1" xr:uid="{00000000-0004-0000-0000-000002000000}"/>
    <hyperlink ref="B5:C5" location="'Quadro 2'!B2" display="'Quadro 2'!B2" xr:uid="{00000000-0004-0000-0000-000003000000}"/>
    <hyperlink ref="B6:C6" location="'Quadro 3'!B2" display="'Quadro 3'!B2" xr:uid="{00000000-0004-0000-0000-000004000000}"/>
    <hyperlink ref="B7:C7" location="'Quadro 4'!B2" display="'Quadro 4'!B2" xr:uid="{00000000-0004-0000-0000-000005000000}"/>
    <hyperlink ref="B8:C8" location="'Quadro 5'!B2" display="'Quadro 5'!B2" xr:uid="{00000000-0004-0000-0000-000006000000}"/>
    <hyperlink ref="B9:C9" location="'Quadro 6'!B2" display="'Quadro 6'!B2" xr:uid="{00000000-0004-0000-0000-000007000000}"/>
    <hyperlink ref="D5:E5" location="'Grafico 2'!A1" display="'Grafico 2'!A1" xr:uid="{00000000-0004-0000-0000-000008000000}"/>
    <hyperlink ref="D6:E6" location="'Grafico 3'!A1" display="'Grafico 3'!A1" xr:uid="{00000000-0004-0000-0000-000009000000}"/>
    <hyperlink ref="D7:E7" location="'Grafico 4'!A1" display="'Grafico 4'!A1" xr:uid="{00000000-0004-0000-0000-00000A000000}"/>
    <hyperlink ref="D8:E8" location="'Grafico 5'!A1" display="'Grafico 5'!A1" xr:uid="{00000000-0004-0000-0000-00000B000000}"/>
    <hyperlink ref="D9:E9" location="'Grafico 6'!A1" display="'Grafico 6'!A1" xr:uid="{00000000-0004-0000-0000-00000C000000}"/>
    <hyperlink ref="B14" r:id="rId1" xr:uid="{00000000-0004-0000-0000-00000D000000}"/>
  </hyperlinks>
  <pageMargins left="0.7" right="0.7" top="0.75" bottom="0.75" header="0.3" footer="0.3"/>
  <pageSetup paperSize="9" orientation="portrait" horizont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1" t="s">
        <v>72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100" t="s">
        <v>60</v>
      </c>
      <c r="C21" s="98"/>
      <c r="D21" s="98"/>
      <c r="E21" s="98"/>
      <c r="F21" s="98"/>
    </row>
    <row r="22" spans="1:6" customFormat="1" ht="15" customHeight="1" x14ac:dyDescent="0.2">
      <c r="A22" s="10" t="s">
        <v>33</v>
      </c>
      <c r="B22" s="91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>
      <c r="B25" s="68"/>
      <c r="C25" s="68"/>
      <c r="D25" s="68"/>
      <c r="E25" s="68"/>
      <c r="F25" s="68"/>
    </row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xr:uid="{00000000-0004-0000-0900-000000000000}"/>
    <hyperlink ref="F1" location="Indice!A1" display="[índice Ç]" xr:uid="{00000000-0004-0000-09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1" t="s">
        <v>73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100" t="s">
        <v>60</v>
      </c>
      <c r="C21" s="98"/>
      <c r="D21" s="98"/>
      <c r="E21" s="98"/>
      <c r="F21" s="98"/>
    </row>
    <row r="22" spans="1:6" customFormat="1" ht="15" customHeight="1" x14ac:dyDescent="0.2">
      <c r="A22" s="10" t="s">
        <v>33</v>
      </c>
      <c r="B22" s="91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>
      <c r="B25" s="68"/>
      <c r="C25" s="68"/>
      <c r="D25" s="68"/>
      <c r="E25" s="68"/>
      <c r="F25" s="68"/>
    </row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xr:uid="{00000000-0004-0000-0A00-000000000000}"/>
    <hyperlink ref="F1" location="Indice!A1" display="[índice Ç]" xr:uid="{00000000-0004-0000-0A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1" t="s">
        <v>74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89" t="s">
        <v>60</v>
      </c>
      <c r="C21" s="90"/>
      <c r="D21" s="90"/>
      <c r="E21" s="90"/>
      <c r="F21" s="90"/>
    </row>
    <row r="22" spans="1:6" customFormat="1" ht="15" customHeight="1" x14ac:dyDescent="0.2">
      <c r="A22" s="10" t="s">
        <v>33</v>
      </c>
      <c r="B22" s="91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xr:uid="{00000000-0004-0000-0B00-000000000000}"/>
    <hyperlink ref="F1" location="Indice!A1" display="[índice Ç]" xr:uid="{00000000-0004-0000-0B00-000001000000}"/>
  </hyperlinks>
  <pageMargins left="0.7" right="0.7" top="0.75" bottom="0.75" header="0.3" footer="0.3"/>
  <pageSetup paperSize="9" orientation="portrait" horizontalDpi="4294967293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2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1" t="s">
        <v>64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100" t="s">
        <v>60</v>
      </c>
      <c r="C21" s="98"/>
      <c r="D21" s="98"/>
      <c r="E21" s="98"/>
      <c r="F21" s="98"/>
    </row>
    <row r="22" spans="1:6" customFormat="1" ht="15" customHeight="1" x14ac:dyDescent="0.2">
      <c r="A22" s="10" t="s">
        <v>33</v>
      </c>
      <c r="B22" s="91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spans="2:3" customFormat="1" ht="15" customHeight="1" x14ac:dyDescent="0.2"/>
    <row r="34" spans="2:3" customFormat="1" ht="15" customHeight="1" x14ac:dyDescent="0.2"/>
    <row r="35" spans="2:3" customFormat="1" ht="15" customHeight="1" x14ac:dyDescent="0.2"/>
    <row r="36" spans="2:3" customFormat="1" ht="15" customHeight="1" x14ac:dyDescent="0.2"/>
    <row r="37" spans="2:3" customFormat="1" ht="15" customHeight="1" x14ac:dyDescent="0.2">
      <c r="B37" t="s">
        <v>26</v>
      </c>
      <c r="C37" s="13">
        <v>0.8273158756947504</v>
      </c>
    </row>
    <row r="38" spans="2:3" customFormat="1" ht="15" customHeight="1" x14ac:dyDescent="0.2">
      <c r="B38" t="s">
        <v>24</v>
      </c>
      <c r="C38" s="13">
        <v>0.68156895436146059</v>
      </c>
    </row>
    <row r="39" spans="2:3" customFormat="1" ht="15" customHeight="1" x14ac:dyDescent="0.2">
      <c r="B39" t="s">
        <v>27</v>
      </c>
      <c r="C39" s="13">
        <v>0.67123519416449184</v>
      </c>
    </row>
    <row r="40" spans="2:3" customFormat="1" ht="15" customHeight="1" x14ac:dyDescent="0.2">
      <c r="B40" t="s">
        <v>18</v>
      </c>
      <c r="C40" s="13">
        <v>0.56549682555082548</v>
      </c>
    </row>
    <row r="41" spans="2:3" customFormat="1" ht="15" customHeight="1" x14ac:dyDescent="0.2">
      <c r="B41" t="s">
        <v>6</v>
      </c>
      <c r="C41" s="13">
        <v>0.52838569364873289</v>
      </c>
    </row>
    <row r="42" spans="2:3" customFormat="1" ht="15" customHeight="1" x14ac:dyDescent="0.2">
      <c r="B42" t="s">
        <v>23</v>
      </c>
      <c r="C42" s="13">
        <v>0.3325794031482267</v>
      </c>
    </row>
    <row r="43" spans="2:3" customFormat="1" ht="15" customHeight="1" x14ac:dyDescent="0.2">
      <c r="B43" t="s">
        <v>25</v>
      </c>
      <c r="C43" s="13">
        <v>0.32722170119951088</v>
      </c>
    </row>
    <row r="44" spans="2:3" customFormat="1" ht="15" customHeight="1" x14ac:dyDescent="0.2">
      <c r="B44" t="s">
        <v>13</v>
      </c>
      <c r="C44" s="13">
        <v>0.30446227506180046</v>
      </c>
    </row>
    <row r="45" spans="2:3" customFormat="1" ht="15" customHeight="1" x14ac:dyDescent="0.2">
      <c r="B45" t="s">
        <v>5</v>
      </c>
      <c r="C45" s="13">
        <v>0.30346473119400397</v>
      </c>
    </row>
    <row r="46" spans="2:3" customFormat="1" ht="15" customHeight="1" x14ac:dyDescent="0.2">
      <c r="B46" t="s">
        <v>2</v>
      </c>
      <c r="C46" s="13">
        <v>0.24598531291363762</v>
      </c>
    </row>
    <row r="47" spans="2:3" customFormat="1" ht="15" customHeight="1" x14ac:dyDescent="0.2">
      <c r="B47" t="s">
        <v>17</v>
      </c>
      <c r="C47" s="13">
        <v>0.10013960425100157</v>
      </c>
    </row>
    <row r="48" spans="2:3" customFormat="1" ht="15" customHeight="1" x14ac:dyDescent="0.2">
      <c r="B48" t="s">
        <v>11</v>
      </c>
      <c r="C48" s="13">
        <v>6.9847188315306244E-2</v>
      </c>
    </row>
    <row r="49" spans="2:3" customFormat="1" ht="15" customHeight="1" x14ac:dyDescent="0.2">
      <c r="B49" t="s">
        <v>22</v>
      </c>
      <c r="C49" s="13">
        <v>4.3967327784468054E-2</v>
      </c>
    </row>
    <row r="50" spans="2:3" customFormat="1" ht="15" customHeight="1" x14ac:dyDescent="0.2">
      <c r="B50" t="s">
        <v>16</v>
      </c>
      <c r="C50" s="13">
        <v>4.3163661223086791E-2</v>
      </c>
    </row>
    <row r="51" spans="2:3" customFormat="1" ht="15" customHeight="1" x14ac:dyDescent="0.2">
      <c r="B51" t="s">
        <v>4</v>
      </c>
      <c r="C51" s="13">
        <v>4.0223941803658667E-2</v>
      </c>
    </row>
    <row r="52" spans="2:3" customFormat="1" ht="15" customHeight="1" x14ac:dyDescent="0.2">
      <c r="B52" t="s">
        <v>21</v>
      </c>
      <c r="C52" s="13">
        <v>2.365431477530101E-2</v>
      </c>
    </row>
    <row r="53" spans="2:3" customFormat="1" ht="15" customHeight="1" x14ac:dyDescent="0.2">
      <c r="B53" t="s">
        <v>3</v>
      </c>
      <c r="C53" s="13">
        <v>-1.521026962262058E-2</v>
      </c>
    </row>
    <row r="54" spans="2:3" customFormat="1" ht="15" customHeight="1" x14ac:dyDescent="0.2">
      <c r="B54" t="s">
        <v>20</v>
      </c>
      <c r="C54" s="13">
        <v>-4.0504345788132452E-2</v>
      </c>
    </row>
    <row r="55" spans="2:3" customFormat="1" ht="15" customHeight="1" x14ac:dyDescent="0.2">
      <c r="B55" t="s">
        <v>12</v>
      </c>
      <c r="C55" s="13">
        <v>-0.11459032317098922</v>
      </c>
    </row>
    <row r="56" spans="2:3" customFormat="1" ht="15" customHeight="1" x14ac:dyDescent="0.2">
      <c r="B56" t="s">
        <v>19</v>
      </c>
      <c r="C56" s="13">
        <v>-0.1474809809698697</v>
      </c>
    </row>
    <row r="57" spans="2:3" customFormat="1" ht="15" customHeight="1" x14ac:dyDescent="0.2">
      <c r="B57" t="s">
        <v>7</v>
      </c>
      <c r="C57" s="13">
        <v>-0.19929191152075407</v>
      </c>
    </row>
    <row r="58" spans="2:3" customFormat="1" ht="15" customHeight="1" x14ac:dyDescent="0.2">
      <c r="B58" t="s">
        <v>35</v>
      </c>
      <c r="C58" s="13">
        <v>-0.34548490081659805</v>
      </c>
    </row>
    <row r="59" spans="2:3" customFormat="1" ht="15" customHeight="1" x14ac:dyDescent="0.2">
      <c r="B59" t="s">
        <v>8</v>
      </c>
      <c r="C59" s="13">
        <v>-0.53357734235922782</v>
      </c>
    </row>
    <row r="60" spans="2:3" customFormat="1" ht="15" customHeight="1" x14ac:dyDescent="0.2">
      <c r="B60" t="s">
        <v>9</v>
      </c>
      <c r="C60" s="13">
        <v>-0.53753243820326324</v>
      </c>
    </row>
    <row r="61" spans="2:3" customFormat="1" ht="15" customHeight="1" x14ac:dyDescent="0.2">
      <c r="B61" t="s">
        <v>10</v>
      </c>
      <c r="C61" s="13">
        <v>-0.53828880353895714</v>
      </c>
    </row>
    <row r="62" spans="2:3" customFormat="1" ht="15" customHeight="1" x14ac:dyDescent="0.2">
      <c r="B62" t="s">
        <v>15</v>
      </c>
      <c r="C62" s="13">
        <v>-0.56552951726249656</v>
      </c>
    </row>
    <row r="63" spans="2:3" customFormat="1" ht="15" customHeight="1" x14ac:dyDescent="0.2">
      <c r="B63" t="s">
        <v>14</v>
      </c>
      <c r="C63" s="13">
        <v>-0.70470519931318176</v>
      </c>
    </row>
    <row r="64" spans="2:3" customFormat="1" ht="15" customHeight="1" x14ac:dyDescent="0.2"/>
    <row r="65" spans="2:3" customFormat="1" ht="15" customHeight="1" x14ac:dyDescent="0.2"/>
    <row r="66" spans="2:3" customFormat="1" ht="15" customHeight="1" x14ac:dyDescent="0.2"/>
    <row r="67" spans="2:3" customFormat="1" ht="15" customHeight="1" x14ac:dyDescent="0.2"/>
    <row r="68" spans="2:3" customFormat="1" ht="15" customHeight="1" x14ac:dyDescent="0.2"/>
    <row r="69" spans="2:3" customFormat="1" ht="15" customHeight="1" x14ac:dyDescent="0.2"/>
    <row r="70" spans="2:3" customFormat="1" ht="15" customHeight="1" x14ac:dyDescent="0.2"/>
    <row r="71" spans="2:3" customFormat="1" ht="15" customHeight="1" x14ac:dyDescent="0.2"/>
    <row r="72" spans="2:3" customFormat="1" ht="15" customHeight="1" x14ac:dyDescent="0.2"/>
    <row r="73" spans="2:3" customFormat="1" ht="15" customHeight="1" x14ac:dyDescent="0.2"/>
    <row r="74" spans="2:3" customFormat="1" ht="15" customHeight="1" x14ac:dyDescent="0.2"/>
    <row r="75" spans="2:3" customFormat="1" ht="15" customHeight="1" x14ac:dyDescent="0.2"/>
    <row r="76" spans="2:3" customFormat="1" ht="15" customHeight="1" x14ac:dyDescent="0.2"/>
    <row r="77" spans="2:3" customFormat="1" ht="15" customHeight="1" x14ac:dyDescent="0.2"/>
    <row r="78" spans="2:3" customFormat="1" ht="15" customHeight="1" x14ac:dyDescent="0.2">
      <c r="B78" s="1"/>
      <c r="C78" s="1"/>
    </row>
    <row r="79" spans="2:3" customFormat="1" ht="15" customHeight="1" x14ac:dyDescent="0.2">
      <c r="B79" s="1"/>
      <c r="C79" s="1"/>
    </row>
    <row r="80" spans="2:3" customFormat="1" ht="15" customHeight="1" x14ac:dyDescent="0.2">
      <c r="B80" s="1"/>
      <c r="C80" s="1"/>
    </row>
    <row r="81" spans="2:3" customFormat="1" ht="15" customHeight="1" x14ac:dyDescent="0.2">
      <c r="B81" s="1"/>
      <c r="C81" s="1"/>
    </row>
    <row r="82" spans="2:3" customFormat="1" ht="15" customHeight="1" x14ac:dyDescent="0.2">
      <c r="B82" s="1"/>
      <c r="C82" s="1"/>
    </row>
  </sheetData>
  <sortState xmlns:xlrd2="http://schemas.microsoft.com/office/spreadsheetml/2017/richdata2" ref="B50:C76">
    <sortCondition descending="1" ref="C50:C76"/>
  </sortState>
  <mergeCells count="4">
    <mergeCell ref="B2:F2"/>
    <mergeCell ref="B20:F20"/>
    <mergeCell ref="B21:F21"/>
    <mergeCell ref="B22:F22"/>
  </mergeCells>
  <hyperlinks>
    <hyperlink ref="B22" r:id="rId1" xr:uid="{00000000-0004-0000-0C00-000000000000}"/>
    <hyperlink ref="F1" location="Indice!A1" display="[índice Ç]" xr:uid="{00000000-0004-0000-0C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8"/>
  <sheetViews>
    <sheetView showGridLines="0" zoomScaleNormal="100" workbookViewId="0">
      <selection activeCell="G13" sqref="G13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9" ht="30" customHeight="1" x14ac:dyDescent="0.2">
      <c r="A1" s="3" t="s">
        <v>28</v>
      </c>
      <c r="B1" s="4" t="s">
        <v>29</v>
      </c>
      <c r="C1" s="5"/>
      <c r="D1" s="5"/>
      <c r="E1" s="5"/>
      <c r="F1" s="5"/>
      <c r="G1" s="7" t="s">
        <v>30</v>
      </c>
      <c r="H1" s="6"/>
      <c r="I1"/>
    </row>
    <row r="2" spans="1:9" customFormat="1" ht="30" customHeight="1" x14ac:dyDescent="0.2">
      <c r="B2" s="103" t="s">
        <v>36</v>
      </c>
      <c r="C2" s="104"/>
      <c r="D2" s="104"/>
      <c r="E2" s="104"/>
      <c r="F2" s="104"/>
      <c r="G2" s="104"/>
    </row>
    <row r="3" spans="1:9" customFormat="1" ht="15" customHeight="1" x14ac:dyDescent="0.2"/>
    <row r="4" spans="1:9" customFormat="1" ht="60" customHeight="1" x14ac:dyDescent="0.2">
      <c r="B4" s="85" t="s">
        <v>56</v>
      </c>
      <c r="C4" s="105"/>
      <c r="D4" s="105"/>
      <c r="E4" s="105"/>
      <c r="F4" s="105"/>
      <c r="G4" s="105"/>
    </row>
    <row r="5" spans="1:9" customFormat="1" ht="15" customHeight="1" x14ac:dyDescent="0.2">
      <c r="B5" s="85" t="s">
        <v>57</v>
      </c>
      <c r="C5" s="105"/>
      <c r="D5" s="105"/>
      <c r="E5" s="105"/>
      <c r="F5" s="105"/>
      <c r="G5" s="105"/>
    </row>
    <row r="6" spans="1:9" customFormat="1" ht="30" customHeight="1" x14ac:dyDescent="0.2">
      <c r="B6" s="85" t="s">
        <v>58</v>
      </c>
      <c r="C6" s="105"/>
      <c r="D6" s="105"/>
      <c r="E6" s="105"/>
      <c r="F6" s="105"/>
      <c r="G6" s="105"/>
    </row>
    <row r="7" spans="1:9" customFormat="1" ht="30" customHeight="1" x14ac:dyDescent="0.2">
      <c r="B7" s="99" t="s">
        <v>75</v>
      </c>
      <c r="C7" s="106"/>
      <c r="D7" s="106"/>
      <c r="E7" s="106"/>
      <c r="F7" s="106"/>
      <c r="G7" s="106"/>
    </row>
    <row r="8" spans="1:9" customFormat="1" ht="15" customHeight="1" x14ac:dyDescent="0.2">
      <c r="B8" s="85" t="s">
        <v>46</v>
      </c>
      <c r="C8" s="85"/>
      <c r="D8" s="85"/>
      <c r="E8" s="85"/>
      <c r="F8" s="85"/>
      <c r="G8" s="85"/>
    </row>
    <row r="9" spans="1:9" customFormat="1" ht="78" customHeight="1" x14ac:dyDescent="0.2">
      <c r="B9" s="85" t="s">
        <v>61</v>
      </c>
      <c r="C9" s="85"/>
      <c r="D9" s="85"/>
      <c r="E9" s="85"/>
      <c r="F9" s="85"/>
      <c r="G9" s="85"/>
    </row>
    <row r="10" spans="1:9" customFormat="1" ht="45" customHeight="1" x14ac:dyDescent="0.2">
      <c r="B10" s="85" t="s">
        <v>79</v>
      </c>
      <c r="C10" s="85"/>
      <c r="D10" s="85"/>
      <c r="E10" s="85"/>
      <c r="F10" s="85"/>
      <c r="G10" s="85"/>
    </row>
    <row r="11" spans="1:9" customFormat="1" ht="30" customHeight="1" x14ac:dyDescent="0.2">
      <c r="B11" s="27"/>
    </row>
    <row r="12" spans="1:9" customFormat="1" ht="30" customHeight="1" x14ac:dyDescent="0.2">
      <c r="A12" s="70" t="s">
        <v>32</v>
      </c>
      <c r="B12" s="100" t="s">
        <v>76</v>
      </c>
      <c r="C12" s="98"/>
      <c r="D12" s="98"/>
      <c r="E12" s="98"/>
      <c r="F12" s="98"/>
      <c r="G12" s="33"/>
    </row>
    <row r="13" spans="1:9" customFormat="1" ht="15" customHeight="1" x14ac:dyDescent="0.2">
      <c r="A13" s="10" t="s">
        <v>33</v>
      </c>
      <c r="B13" s="102" t="s">
        <v>80</v>
      </c>
      <c r="C13" s="90"/>
      <c r="D13" s="90"/>
      <c r="E13" s="90"/>
      <c r="F13" s="90"/>
      <c r="G13" s="33"/>
    </row>
    <row r="14" spans="1:9" customFormat="1" ht="45" customHeight="1" x14ac:dyDescent="0.2">
      <c r="B14" s="68"/>
      <c r="C14" s="68"/>
      <c r="D14" s="68"/>
      <c r="E14" s="68"/>
      <c r="F14" s="68"/>
    </row>
    <row r="15" spans="1:9" customFormat="1" ht="15" customHeight="1" x14ac:dyDescent="0.2"/>
    <row r="16" spans="1:9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7" customFormat="1" ht="15" customHeight="1" x14ac:dyDescent="0.2">
      <c r="A113" s="2"/>
    </row>
    <row r="114" spans="1:7" customFormat="1" ht="15" customHeight="1" x14ac:dyDescent="0.2">
      <c r="A114" s="2"/>
    </row>
    <row r="115" spans="1:7" customFormat="1" ht="15" customHeight="1" x14ac:dyDescent="0.2">
      <c r="A115" s="2"/>
    </row>
    <row r="116" spans="1:7" customFormat="1" ht="15" customHeight="1" x14ac:dyDescent="0.2">
      <c r="A116" s="2"/>
    </row>
    <row r="117" spans="1:7" customFormat="1" ht="15" customHeight="1" x14ac:dyDescent="0.2">
      <c r="A117" s="2"/>
    </row>
    <row r="118" spans="1:7" ht="15" customHeight="1" x14ac:dyDescent="0.2">
      <c r="B118"/>
      <c r="C118"/>
      <c r="D118"/>
      <c r="E118"/>
      <c r="F118"/>
      <c r="G118"/>
    </row>
  </sheetData>
  <mergeCells count="10">
    <mergeCell ref="B13:F13"/>
    <mergeCell ref="B2:G2"/>
    <mergeCell ref="B4:G4"/>
    <mergeCell ref="B5:G5"/>
    <mergeCell ref="B6:G6"/>
    <mergeCell ref="B8:G8"/>
    <mergeCell ref="B10:G10"/>
    <mergeCell ref="B9:G9"/>
    <mergeCell ref="B12:F12"/>
    <mergeCell ref="B7:G7"/>
  </mergeCells>
  <hyperlinks>
    <hyperlink ref="G1" location="Indice!A1" display="[índice Ç]" xr:uid="{00000000-0004-0000-0D00-000000000000}"/>
    <hyperlink ref="B13" r:id="rId1" xr:uid="{00000000-0004-0000-0D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9"/>
  <sheetViews>
    <sheetView showGridLines="0" workbookViewId="0">
      <selection activeCell="K16" sqref="K16"/>
    </sheetView>
  </sheetViews>
  <sheetFormatPr defaultColWidth="12.83203125" defaultRowHeight="15" customHeight="1" x14ac:dyDescent="0.2"/>
  <cols>
    <col min="1" max="1" width="15.83203125" style="2" customWidth="1"/>
    <col min="2" max="7" width="15.83203125" style="1" customWidth="1"/>
    <col min="8" max="13" width="15.83203125" style="2" customWidth="1"/>
    <col min="14" max="16384" width="12.83203125" style="2"/>
  </cols>
  <sheetData>
    <row r="1" spans="1:11" ht="30" customHeight="1" x14ac:dyDescent="0.2">
      <c r="A1" s="3" t="s">
        <v>28</v>
      </c>
      <c r="B1" s="4" t="s">
        <v>29</v>
      </c>
      <c r="C1" s="4"/>
      <c r="D1" s="4"/>
      <c r="E1" s="4"/>
      <c r="F1" s="4"/>
      <c r="G1" s="4"/>
      <c r="H1" s="4"/>
      <c r="I1" s="5"/>
      <c r="J1" s="7" t="s">
        <v>30</v>
      </c>
    </row>
    <row r="2" spans="1:11" ht="30" customHeight="1" thickBot="1" x14ac:dyDescent="0.25">
      <c r="B2" s="86" t="s">
        <v>65</v>
      </c>
      <c r="C2" s="87"/>
      <c r="D2" s="87"/>
      <c r="E2" s="87"/>
      <c r="F2" s="87"/>
      <c r="G2" s="87"/>
      <c r="H2" s="87"/>
      <c r="I2" s="87"/>
      <c r="J2" s="88"/>
      <c r="K2" s="8"/>
    </row>
    <row r="3" spans="1:11" customFormat="1" ht="30" customHeight="1" x14ac:dyDescent="0.2">
      <c r="B3" s="94" t="s">
        <v>1</v>
      </c>
      <c r="C3" s="92" t="s">
        <v>49</v>
      </c>
      <c r="D3" s="93"/>
      <c r="E3" s="94" t="s">
        <v>50</v>
      </c>
      <c r="F3" s="95"/>
      <c r="G3" s="92" t="s">
        <v>51</v>
      </c>
      <c r="H3" s="93"/>
      <c r="I3" s="94" t="s">
        <v>0</v>
      </c>
      <c r="J3" s="95"/>
    </row>
    <row r="4" spans="1:11" customFormat="1" ht="30" customHeight="1" x14ac:dyDescent="0.2">
      <c r="B4" s="96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6" t="s">
        <v>48</v>
      </c>
      <c r="I4" s="37" t="s">
        <v>47</v>
      </c>
      <c r="J4" s="37" t="s">
        <v>48</v>
      </c>
    </row>
    <row r="5" spans="1:11" customFormat="1" ht="15" customHeight="1" x14ac:dyDescent="0.2">
      <c r="B5" s="28">
        <v>2008</v>
      </c>
      <c r="C5" s="41">
        <v>6</v>
      </c>
      <c r="D5" s="42">
        <f>C5/I5*100</f>
        <v>3.0769230769230771</v>
      </c>
      <c r="E5" s="43">
        <v>53</v>
      </c>
      <c r="F5" s="42">
        <f>E5/I5*100</f>
        <v>27.179487179487179</v>
      </c>
      <c r="G5" s="41">
        <v>136</v>
      </c>
      <c r="H5" s="42">
        <f>G5/I5*100</f>
        <v>69.743589743589737</v>
      </c>
      <c r="I5" s="44">
        <f t="shared" ref="I5:I12" si="0">SUM(G5,E5,C5)</f>
        <v>195</v>
      </c>
      <c r="J5" s="45">
        <f>D5+F5+H5</f>
        <v>100</v>
      </c>
    </row>
    <row r="6" spans="1:11" customFormat="1" ht="15" customHeight="1" x14ac:dyDescent="0.2">
      <c r="B6" s="39">
        <v>2009</v>
      </c>
      <c r="C6" s="46">
        <v>18</v>
      </c>
      <c r="D6" s="47">
        <f t="shared" ref="D6:D12" si="1">C6/I6*100</f>
        <v>16.071428571428573</v>
      </c>
      <c r="E6" s="48">
        <v>24</v>
      </c>
      <c r="F6" s="47">
        <f t="shared" ref="F6:F12" si="2">E6/I6*100</f>
        <v>21.428571428571427</v>
      </c>
      <c r="G6" s="46">
        <v>70</v>
      </c>
      <c r="H6" s="47">
        <f t="shared" ref="H6:H12" si="3">G6/I6*100</f>
        <v>62.5</v>
      </c>
      <c r="I6" s="49">
        <f t="shared" si="0"/>
        <v>112</v>
      </c>
      <c r="J6" s="50">
        <f t="shared" ref="J6:J12" si="4">D6+F6+H6</f>
        <v>100</v>
      </c>
    </row>
    <row r="7" spans="1:11" customFormat="1" ht="15" customHeight="1" x14ac:dyDescent="0.2">
      <c r="B7" s="28">
        <v>2010</v>
      </c>
      <c r="C7" s="41">
        <v>24</v>
      </c>
      <c r="D7" s="42">
        <f t="shared" si="1"/>
        <v>25.806451612903224</v>
      </c>
      <c r="E7" s="43">
        <v>18</v>
      </c>
      <c r="F7" s="42">
        <f t="shared" si="2"/>
        <v>19.35483870967742</v>
      </c>
      <c r="G7" s="41">
        <v>51</v>
      </c>
      <c r="H7" s="42">
        <f t="shared" si="3"/>
        <v>54.838709677419352</v>
      </c>
      <c r="I7" s="44">
        <f t="shared" si="0"/>
        <v>93</v>
      </c>
      <c r="J7" s="51">
        <f t="shared" si="4"/>
        <v>100</v>
      </c>
    </row>
    <row r="8" spans="1:11" customFormat="1" ht="15" customHeight="1" x14ac:dyDescent="0.2">
      <c r="B8" s="39">
        <v>2011</v>
      </c>
      <c r="C8" s="46">
        <v>19</v>
      </c>
      <c r="D8" s="47">
        <f t="shared" si="1"/>
        <v>24.050632911392405</v>
      </c>
      <c r="E8" s="48">
        <v>33</v>
      </c>
      <c r="F8" s="47">
        <f t="shared" si="2"/>
        <v>41.77215189873418</v>
      </c>
      <c r="G8" s="46">
        <v>27</v>
      </c>
      <c r="H8" s="47">
        <f t="shared" si="3"/>
        <v>34.177215189873415</v>
      </c>
      <c r="I8" s="49">
        <f t="shared" si="0"/>
        <v>79</v>
      </c>
      <c r="J8" s="50">
        <f t="shared" si="4"/>
        <v>100</v>
      </c>
    </row>
    <row r="9" spans="1:11" customFormat="1" ht="15" customHeight="1" x14ac:dyDescent="0.2">
      <c r="B9" s="29">
        <v>2012</v>
      </c>
      <c r="C9" s="52">
        <v>59</v>
      </c>
      <c r="D9" s="53">
        <f t="shared" si="1"/>
        <v>47.199999999999996</v>
      </c>
      <c r="E9" s="54">
        <v>10</v>
      </c>
      <c r="F9" s="53">
        <f t="shared" si="2"/>
        <v>8</v>
      </c>
      <c r="G9" s="52">
        <v>56</v>
      </c>
      <c r="H9" s="53">
        <f t="shared" si="3"/>
        <v>44.800000000000004</v>
      </c>
      <c r="I9" s="54">
        <f t="shared" si="0"/>
        <v>125</v>
      </c>
      <c r="J9" s="55">
        <f t="shared" si="4"/>
        <v>100</v>
      </c>
    </row>
    <row r="10" spans="1:11" customFormat="1" ht="15" customHeight="1" x14ac:dyDescent="0.2">
      <c r="B10" s="40">
        <v>2013</v>
      </c>
      <c r="C10" s="56">
        <v>92</v>
      </c>
      <c r="D10" s="57">
        <f t="shared" si="1"/>
        <v>29.870129870129869</v>
      </c>
      <c r="E10" s="58">
        <v>119</v>
      </c>
      <c r="F10" s="57">
        <f t="shared" si="2"/>
        <v>38.636363636363633</v>
      </c>
      <c r="G10" s="56">
        <v>97</v>
      </c>
      <c r="H10" s="57">
        <f t="shared" si="3"/>
        <v>31.493506493506494</v>
      </c>
      <c r="I10" s="58">
        <f t="shared" si="0"/>
        <v>308</v>
      </c>
      <c r="J10" s="59">
        <f t="shared" si="4"/>
        <v>100</v>
      </c>
    </row>
    <row r="11" spans="1:11" customFormat="1" ht="15" customHeight="1" x14ac:dyDescent="0.2">
      <c r="B11" s="29">
        <v>2014</v>
      </c>
      <c r="C11" s="52">
        <v>150</v>
      </c>
      <c r="D11" s="53">
        <f t="shared" si="1"/>
        <v>75.757575757575751</v>
      </c>
      <c r="E11" s="54">
        <v>25</v>
      </c>
      <c r="F11" s="53">
        <f t="shared" si="2"/>
        <v>12.626262626262626</v>
      </c>
      <c r="G11" s="52">
        <v>23</v>
      </c>
      <c r="H11" s="53">
        <f t="shared" si="3"/>
        <v>11.616161616161616</v>
      </c>
      <c r="I11" s="54">
        <f t="shared" si="0"/>
        <v>198</v>
      </c>
      <c r="J11" s="55">
        <f t="shared" si="4"/>
        <v>100</v>
      </c>
    </row>
    <row r="12" spans="1:11" s="32" customFormat="1" ht="30" customHeight="1" thickBot="1" x14ac:dyDescent="0.25">
      <c r="B12" s="38" t="s">
        <v>0</v>
      </c>
      <c r="C12" s="60">
        <f>SUM(C11,C10,C9,C8,C7,C6,C5)</f>
        <v>368</v>
      </c>
      <c r="D12" s="61">
        <f t="shared" si="1"/>
        <v>33.153153153153156</v>
      </c>
      <c r="E12" s="62">
        <f>SUM(E11,E10,E9,E8,E7,E6,E5)</f>
        <v>282</v>
      </c>
      <c r="F12" s="61">
        <f t="shared" si="2"/>
        <v>25.405405405405407</v>
      </c>
      <c r="G12" s="60">
        <f>SUM(G11,G10,G9,G8,G7,G6,G5)</f>
        <v>460</v>
      </c>
      <c r="H12" s="61">
        <f t="shared" si="3"/>
        <v>41.441441441441441</v>
      </c>
      <c r="I12" s="62">
        <f t="shared" si="0"/>
        <v>1110</v>
      </c>
      <c r="J12" s="63">
        <f t="shared" si="4"/>
        <v>100</v>
      </c>
    </row>
    <row r="13" spans="1:11" customFormat="1" ht="15" customHeight="1" x14ac:dyDescent="0.2">
      <c r="B13" s="1"/>
      <c r="C13" s="1"/>
      <c r="D13" s="1"/>
      <c r="E13" s="1"/>
      <c r="F13" s="1"/>
      <c r="G13" s="1"/>
      <c r="H13" s="2"/>
      <c r="I13" s="31"/>
    </row>
    <row r="14" spans="1:11" customFormat="1" ht="30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  <c r="I14" s="85"/>
      <c r="J14" s="85"/>
    </row>
    <row r="15" spans="1:11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  <c r="I15" s="90"/>
      <c r="J15" s="90"/>
    </row>
    <row r="16" spans="1:11" customFormat="1" ht="15" customHeight="1" x14ac:dyDescent="0.2">
      <c r="A16" s="10" t="s">
        <v>33</v>
      </c>
      <c r="B16" s="91" t="s">
        <v>80</v>
      </c>
      <c r="C16" s="90"/>
      <c r="D16" s="90"/>
      <c r="E16" s="90"/>
      <c r="F16" s="90"/>
      <c r="G16" s="90"/>
      <c r="H16" s="90"/>
      <c r="I16" s="90"/>
      <c r="J16" s="90"/>
    </row>
    <row r="17" spans="2:10" customFormat="1" ht="15" customHeight="1" x14ac:dyDescent="0.2">
      <c r="B17" s="68"/>
      <c r="C17" s="68"/>
      <c r="D17" s="68"/>
      <c r="E17" s="68"/>
      <c r="F17" s="68"/>
      <c r="G17" s="68"/>
      <c r="H17" s="68"/>
      <c r="I17" s="68"/>
      <c r="J17" s="68"/>
    </row>
    <row r="18" spans="2:10" customFormat="1" ht="15" customHeight="1" x14ac:dyDescent="0.2">
      <c r="B18" s="68"/>
      <c r="C18" s="69"/>
      <c r="D18" s="69"/>
      <c r="E18" s="69"/>
      <c r="F18" s="69"/>
      <c r="G18" s="69"/>
      <c r="H18" s="68"/>
      <c r="I18" s="68"/>
      <c r="J18" s="68"/>
    </row>
    <row r="19" spans="2:10" customFormat="1" ht="15" customHeight="1" x14ac:dyDescent="0.2">
      <c r="B19" s="68"/>
      <c r="C19" s="68"/>
      <c r="D19" s="68"/>
      <c r="E19" s="68"/>
      <c r="F19" s="68"/>
      <c r="G19" s="68"/>
      <c r="H19" s="68"/>
      <c r="I19" s="68"/>
      <c r="J19" s="68"/>
    </row>
    <row r="20" spans="2:10" customFormat="1" ht="15" customHeight="1" x14ac:dyDescent="0.2"/>
    <row r="21" spans="2:10" customFormat="1" ht="15" customHeight="1" x14ac:dyDescent="0.2"/>
    <row r="22" spans="2:10" customFormat="1" ht="15" customHeight="1" x14ac:dyDescent="0.2"/>
    <row r="23" spans="2:10" customFormat="1" ht="15" customHeight="1" x14ac:dyDescent="0.2"/>
    <row r="24" spans="2:10" customFormat="1" ht="15" customHeight="1" x14ac:dyDescent="0.2"/>
    <row r="25" spans="2:10" customFormat="1" ht="15" customHeight="1" x14ac:dyDescent="0.2"/>
    <row r="26" spans="2:10" customFormat="1" ht="15" customHeight="1" x14ac:dyDescent="0.2"/>
    <row r="27" spans="2:10" customFormat="1" ht="15" customHeight="1" x14ac:dyDescent="0.2"/>
    <row r="28" spans="2:10" customFormat="1" ht="15" customHeight="1" x14ac:dyDescent="0.2"/>
    <row r="29" spans="2:10" customFormat="1" ht="15" customHeight="1" x14ac:dyDescent="0.2"/>
    <row r="30" spans="2:10" customFormat="1" ht="15" customHeight="1" x14ac:dyDescent="0.2"/>
    <row r="31" spans="2:10" customFormat="1" ht="15" customHeight="1" x14ac:dyDescent="0.2"/>
    <row r="32" spans="2:10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9">
    <mergeCell ref="B14:J14"/>
    <mergeCell ref="B2:J2"/>
    <mergeCell ref="B15:J15"/>
    <mergeCell ref="B16:J16"/>
    <mergeCell ref="C3:D3"/>
    <mergeCell ref="E3:F3"/>
    <mergeCell ref="G3:H3"/>
    <mergeCell ref="I3:J3"/>
    <mergeCell ref="B3:B4"/>
  </mergeCells>
  <hyperlinks>
    <hyperlink ref="J1" location="Indice!A1" display="[índice Ç]" xr:uid="{00000000-0004-0000-0100-000000000000}"/>
    <hyperlink ref="B16" r:id="rId1" xr:uid="{00000000-0004-0000-0100-000001000000}"/>
  </hyperlinks>
  <pageMargins left="0.7" right="0.7" top="0.75" bottom="0.75" header="0.3" footer="0.3"/>
  <pageSetup paperSize="9" orientation="portrait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9"/>
  <sheetViews>
    <sheetView showGridLines="0" workbookViewId="0">
      <selection activeCell="K16" sqref="K16"/>
    </sheetView>
  </sheetViews>
  <sheetFormatPr defaultColWidth="12.83203125" defaultRowHeight="15" customHeight="1" x14ac:dyDescent="0.2"/>
  <cols>
    <col min="1" max="1" width="15.83203125" style="2" customWidth="1"/>
    <col min="2" max="7" width="15.83203125" style="1" customWidth="1"/>
    <col min="8" max="15" width="15.83203125" style="2" customWidth="1"/>
    <col min="16" max="16384" width="12.83203125" style="2"/>
  </cols>
  <sheetData>
    <row r="1" spans="1:11" ht="30" customHeight="1" x14ac:dyDescent="0.2">
      <c r="A1" s="3" t="s">
        <v>28</v>
      </c>
      <c r="B1" s="4" t="s">
        <v>29</v>
      </c>
      <c r="C1" s="4"/>
      <c r="D1" s="4"/>
      <c r="E1" s="4"/>
      <c r="F1" s="4"/>
      <c r="G1" s="4"/>
      <c r="H1" s="4"/>
      <c r="I1" s="5"/>
      <c r="J1" s="7" t="s">
        <v>30</v>
      </c>
    </row>
    <row r="2" spans="1:11" ht="30" customHeight="1" thickBot="1" x14ac:dyDescent="0.25">
      <c r="B2" s="86" t="s">
        <v>66</v>
      </c>
      <c r="C2" s="87"/>
      <c r="D2" s="87"/>
      <c r="E2" s="87"/>
      <c r="F2" s="87"/>
      <c r="G2" s="87"/>
      <c r="H2" s="87"/>
      <c r="I2" s="87"/>
      <c r="J2" s="88"/>
      <c r="K2" s="8"/>
    </row>
    <row r="3" spans="1:11" customFormat="1" ht="30" customHeight="1" x14ac:dyDescent="0.2">
      <c r="B3" s="94" t="s">
        <v>1</v>
      </c>
      <c r="C3" s="92" t="s">
        <v>42</v>
      </c>
      <c r="D3" s="93" t="s">
        <v>34</v>
      </c>
      <c r="E3" s="94" t="s">
        <v>43</v>
      </c>
      <c r="F3" s="95" t="s">
        <v>34</v>
      </c>
      <c r="G3" s="92" t="s">
        <v>62</v>
      </c>
      <c r="H3" s="93" t="s">
        <v>34</v>
      </c>
      <c r="I3" s="94" t="s">
        <v>0</v>
      </c>
      <c r="J3" s="95"/>
    </row>
    <row r="4" spans="1:11" customFormat="1" ht="30" customHeight="1" x14ac:dyDescent="0.2">
      <c r="B4" s="96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6" t="s">
        <v>48</v>
      </c>
      <c r="I4" s="37" t="s">
        <v>47</v>
      </c>
      <c r="J4" s="37" t="s">
        <v>48</v>
      </c>
    </row>
    <row r="5" spans="1:11" customFormat="1" ht="15" customHeight="1" x14ac:dyDescent="0.2">
      <c r="B5" s="28">
        <v>2008</v>
      </c>
      <c r="C5" s="41">
        <v>51</v>
      </c>
      <c r="D5" s="42">
        <f>C5/I5*100</f>
        <v>28.651685393258425</v>
      </c>
      <c r="E5" s="43">
        <v>112</v>
      </c>
      <c r="F5" s="42">
        <f>E5/I5*100</f>
        <v>62.921348314606739</v>
      </c>
      <c r="G5" s="41">
        <v>15</v>
      </c>
      <c r="H5" s="42">
        <f>G5/I5*100</f>
        <v>8.4269662921348321</v>
      </c>
      <c r="I5" s="44">
        <f>SUM(G5,E5,C5)</f>
        <v>178</v>
      </c>
      <c r="J5" s="45">
        <f>D5+F5+H5</f>
        <v>100</v>
      </c>
    </row>
    <row r="6" spans="1:11" customFormat="1" ht="15" customHeight="1" x14ac:dyDescent="0.2">
      <c r="B6" s="39">
        <v>2009</v>
      </c>
      <c r="C6" s="46">
        <v>56</v>
      </c>
      <c r="D6" s="47">
        <f t="shared" ref="D6:D12" si="0">C6/I6*100</f>
        <v>64.367816091954026</v>
      </c>
      <c r="E6" s="48">
        <v>31</v>
      </c>
      <c r="F6" s="47">
        <f t="shared" ref="F6:F12" si="1">E6/I6*100</f>
        <v>35.632183908045981</v>
      </c>
      <c r="G6" s="46">
        <v>0</v>
      </c>
      <c r="H6" s="47">
        <f t="shared" ref="H6:H12" si="2">G6/I6*100</f>
        <v>0</v>
      </c>
      <c r="I6" s="49">
        <f>SUM(C6,E6)</f>
        <v>87</v>
      </c>
      <c r="J6" s="50">
        <f t="shared" ref="J6:J12" si="3">D6+F6+H6</f>
        <v>100</v>
      </c>
    </row>
    <row r="7" spans="1:11" customFormat="1" ht="15" customHeight="1" x14ac:dyDescent="0.2">
      <c r="B7" s="28">
        <v>2010</v>
      </c>
      <c r="C7" s="41">
        <v>47</v>
      </c>
      <c r="D7" s="42">
        <f t="shared" si="0"/>
        <v>58.024691358024697</v>
      </c>
      <c r="E7" s="43">
        <v>34</v>
      </c>
      <c r="F7" s="42">
        <f t="shared" si="1"/>
        <v>41.975308641975303</v>
      </c>
      <c r="G7" s="41">
        <v>0</v>
      </c>
      <c r="H7" s="42">
        <f t="shared" si="2"/>
        <v>0</v>
      </c>
      <c r="I7" s="44">
        <f>SUM(E7,C7)</f>
        <v>81</v>
      </c>
      <c r="J7" s="51">
        <f t="shared" si="3"/>
        <v>100</v>
      </c>
    </row>
    <row r="8" spans="1:11" customFormat="1" ht="15" customHeight="1" x14ac:dyDescent="0.2">
      <c r="B8" s="39">
        <v>2011</v>
      </c>
      <c r="C8" s="46">
        <v>61</v>
      </c>
      <c r="D8" s="47">
        <f t="shared" si="0"/>
        <v>87.142857142857139</v>
      </c>
      <c r="E8" s="48">
        <v>9</v>
      </c>
      <c r="F8" s="47">
        <f t="shared" si="1"/>
        <v>12.857142857142856</v>
      </c>
      <c r="G8" s="46">
        <v>0</v>
      </c>
      <c r="H8" s="47">
        <f t="shared" si="2"/>
        <v>0</v>
      </c>
      <c r="I8" s="49">
        <f>SUM(E8,C8)</f>
        <v>70</v>
      </c>
      <c r="J8" s="50">
        <f t="shared" si="3"/>
        <v>100</v>
      </c>
    </row>
    <row r="9" spans="1:11" customFormat="1" ht="15" customHeight="1" x14ac:dyDescent="0.2">
      <c r="B9" s="29">
        <v>2012</v>
      </c>
      <c r="C9" s="52">
        <v>99</v>
      </c>
      <c r="D9" s="53">
        <f t="shared" si="0"/>
        <v>86.08695652173914</v>
      </c>
      <c r="E9" s="54">
        <v>11</v>
      </c>
      <c r="F9" s="53">
        <f t="shared" si="1"/>
        <v>9.5652173913043477</v>
      </c>
      <c r="G9" s="52">
        <v>5</v>
      </c>
      <c r="H9" s="53">
        <f t="shared" si="2"/>
        <v>4.3478260869565215</v>
      </c>
      <c r="I9" s="54">
        <f>SUM(C9,E9,G9)</f>
        <v>115</v>
      </c>
      <c r="J9" s="55">
        <f t="shared" si="3"/>
        <v>100</v>
      </c>
    </row>
    <row r="10" spans="1:11" customFormat="1" ht="15" customHeight="1" x14ac:dyDescent="0.2">
      <c r="B10" s="40">
        <v>2013</v>
      </c>
      <c r="C10" s="56">
        <v>244</v>
      </c>
      <c r="D10" s="57">
        <f t="shared" si="0"/>
        <v>86.219081272084807</v>
      </c>
      <c r="E10" s="58">
        <v>15</v>
      </c>
      <c r="F10" s="57">
        <f t="shared" si="1"/>
        <v>5.3003533568904597</v>
      </c>
      <c r="G10" s="56">
        <v>24</v>
      </c>
      <c r="H10" s="57">
        <f t="shared" si="2"/>
        <v>8.4805653710247348</v>
      </c>
      <c r="I10" s="58">
        <f>SUM(C10,E10,G10)</f>
        <v>283</v>
      </c>
      <c r="J10" s="59">
        <f t="shared" si="3"/>
        <v>100</v>
      </c>
    </row>
    <row r="11" spans="1:11" customFormat="1" ht="15" customHeight="1" x14ac:dyDescent="0.2">
      <c r="B11" s="29">
        <v>2014</v>
      </c>
      <c r="C11" s="52">
        <v>134</v>
      </c>
      <c r="D11" s="53">
        <f t="shared" si="0"/>
        <v>83.75</v>
      </c>
      <c r="E11" s="54">
        <v>4</v>
      </c>
      <c r="F11" s="53">
        <f t="shared" si="1"/>
        <v>2.5</v>
      </c>
      <c r="G11" s="52">
        <v>22</v>
      </c>
      <c r="H11" s="53">
        <f t="shared" si="2"/>
        <v>13.750000000000002</v>
      </c>
      <c r="I11" s="54">
        <f>SUM(C11,E11,G11)</f>
        <v>160</v>
      </c>
      <c r="J11" s="55">
        <f t="shared" si="3"/>
        <v>100</v>
      </c>
    </row>
    <row r="12" spans="1:11" s="32" customFormat="1" ht="30" customHeight="1" thickBot="1" x14ac:dyDescent="0.25">
      <c r="B12" s="38" t="s">
        <v>0</v>
      </c>
      <c r="C12" s="60">
        <f>SUM(C11,C10,C9,C8,C7,C6,C5)</f>
        <v>692</v>
      </c>
      <c r="D12" s="61">
        <f t="shared" si="0"/>
        <v>71.047227926078023</v>
      </c>
      <c r="E12" s="62">
        <f>SUM(E5:E11)</f>
        <v>216</v>
      </c>
      <c r="F12" s="61">
        <f t="shared" si="1"/>
        <v>22.176591375770023</v>
      </c>
      <c r="G12" s="60">
        <f>SUM(G5:G11)</f>
        <v>66</v>
      </c>
      <c r="H12" s="61">
        <f t="shared" si="2"/>
        <v>6.7761806981519515</v>
      </c>
      <c r="I12" s="62">
        <f>SUM(G12,E12,C12)</f>
        <v>974</v>
      </c>
      <c r="J12" s="63">
        <f t="shared" si="3"/>
        <v>99.999999999999986</v>
      </c>
    </row>
    <row r="13" spans="1:11" customFormat="1" ht="15" customHeight="1" x14ac:dyDescent="0.2">
      <c r="B13" s="1"/>
      <c r="C13" s="1"/>
      <c r="D13" s="1"/>
      <c r="E13" s="1"/>
      <c r="F13" s="1"/>
      <c r="G13" s="1"/>
      <c r="H13" s="2"/>
      <c r="I13" s="2"/>
    </row>
    <row r="14" spans="1:11" customFormat="1" ht="30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  <c r="I14" s="85"/>
      <c r="J14" s="85"/>
    </row>
    <row r="15" spans="1:11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  <c r="I15" s="90"/>
      <c r="J15" s="90"/>
    </row>
    <row r="16" spans="1:11" customFormat="1" ht="15" customHeight="1" x14ac:dyDescent="0.2">
      <c r="A16" s="10" t="s">
        <v>33</v>
      </c>
      <c r="B16" s="91" t="s">
        <v>80</v>
      </c>
      <c r="C16" s="90"/>
      <c r="D16" s="90"/>
      <c r="E16" s="90"/>
      <c r="F16" s="90"/>
      <c r="G16" s="90"/>
      <c r="H16" s="90"/>
      <c r="I16" s="90"/>
      <c r="J16" s="90"/>
    </row>
    <row r="17" spans="2:10" customFormat="1" ht="15" customHeight="1" x14ac:dyDescent="0.2">
      <c r="B17" s="68"/>
      <c r="C17" s="68"/>
      <c r="D17" s="68"/>
      <c r="E17" s="68"/>
      <c r="F17" s="68"/>
      <c r="G17" s="68"/>
      <c r="H17" s="68"/>
      <c r="I17" s="68"/>
      <c r="J17" s="68"/>
    </row>
    <row r="18" spans="2:10" customFormat="1" ht="15" customHeight="1" x14ac:dyDescent="0.2">
      <c r="B18" s="68"/>
      <c r="C18" s="69"/>
      <c r="D18" s="69"/>
      <c r="E18" s="69"/>
      <c r="F18" s="69"/>
      <c r="G18" s="69"/>
      <c r="H18" s="68"/>
      <c r="I18" s="68"/>
      <c r="J18" s="68"/>
    </row>
    <row r="19" spans="2:10" customFormat="1" ht="15" customHeight="1" x14ac:dyDescent="0.2">
      <c r="B19" s="68"/>
      <c r="C19" s="68"/>
      <c r="D19" s="68"/>
      <c r="E19" s="68"/>
      <c r="F19" s="68"/>
      <c r="G19" s="68"/>
      <c r="H19" s="68"/>
      <c r="I19" s="68"/>
      <c r="J19" s="68"/>
    </row>
    <row r="20" spans="2:10" customFormat="1" ht="15" customHeight="1" x14ac:dyDescent="0.2">
      <c r="B20" s="68"/>
      <c r="C20" s="68"/>
      <c r="D20" s="68"/>
      <c r="E20" s="68"/>
      <c r="F20" s="68"/>
      <c r="G20" s="68"/>
      <c r="H20" s="68"/>
      <c r="I20" s="68"/>
      <c r="J20" s="68"/>
    </row>
    <row r="21" spans="2:10" customFormat="1" ht="15" customHeight="1" x14ac:dyDescent="0.2">
      <c r="B21" s="68"/>
      <c r="C21" s="68"/>
      <c r="D21" s="68"/>
      <c r="E21" s="68"/>
      <c r="F21" s="68"/>
      <c r="G21" s="68"/>
      <c r="H21" s="68"/>
      <c r="I21" s="68"/>
      <c r="J21" s="68"/>
    </row>
    <row r="22" spans="2:10" customFormat="1" ht="15" customHeight="1" x14ac:dyDescent="0.2"/>
    <row r="23" spans="2:10" customFormat="1" ht="15" customHeight="1" x14ac:dyDescent="0.2"/>
    <row r="24" spans="2:10" customFormat="1" ht="15" customHeight="1" x14ac:dyDescent="0.2"/>
    <row r="25" spans="2:10" customFormat="1" ht="15" customHeight="1" x14ac:dyDescent="0.2"/>
    <row r="26" spans="2:10" customFormat="1" ht="15" customHeight="1" x14ac:dyDescent="0.2"/>
    <row r="27" spans="2:10" customFormat="1" ht="15" customHeight="1" x14ac:dyDescent="0.2"/>
    <row r="28" spans="2:10" customFormat="1" ht="15" customHeight="1" x14ac:dyDescent="0.2"/>
    <row r="29" spans="2:10" customFormat="1" ht="15" customHeight="1" x14ac:dyDescent="0.2"/>
    <row r="30" spans="2:10" customFormat="1" ht="15" customHeight="1" x14ac:dyDescent="0.2"/>
    <row r="31" spans="2:10" customFormat="1" ht="15" customHeight="1" x14ac:dyDescent="0.2"/>
    <row r="32" spans="2:10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9">
    <mergeCell ref="B2:J2"/>
    <mergeCell ref="B14:J14"/>
    <mergeCell ref="B15:J15"/>
    <mergeCell ref="B16:J16"/>
    <mergeCell ref="B3:B4"/>
    <mergeCell ref="C3:D3"/>
    <mergeCell ref="E3:F3"/>
    <mergeCell ref="G3:H3"/>
    <mergeCell ref="I3:J3"/>
  </mergeCells>
  <hyperlinks>
    <hyperlink ref="J1" location="Indice!A1" display="[índice Ç]" xr:uid="{00000000-0004-0000-0200-000000000000}"/>
    <hyperlink ref="B16" r:id="rId1" xr:uid="{00000000-0004-0000-0200-000001000000}"/>
  </hyperlinks>
  <pageMargins left="0.7" right="0.7" top="0.75" bottom="0.75" header="0.3" footer="0.3"/>
  <pageSetup paperSize="9" orientation="portrait" horizontalDpi="4294967293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9"/>
  <sheetViews>
    <sheetView showGridLines="0" workbookViewId="0">
      <selection activeCell="I16" sqref="I16"/>
    </sheetView>
  </sheetViews>
  <sheetFormatPr defaultColWidth="12.83203125" defaultRowHeight="15" customHeight="1" x14ac:dyDescent="0.2"/>
  <cols>
    <col min="1" max="1" width="15.83203125" style="2" customWidth="1"/>
    <col min="2" max="6" width="15.83203125" style="1" customWidth="1"/>
    <col min="7" max="12" width="15.83203125" style="2" customWidth="1"/>
    <col min="13" max="16384" width="12.83203125" style="2"/>
  </cols>
  <sheetData>
    <row r="1" spans="1:8" ht="30" customHeight="1" x14ac:dyDescent="0.2">
      <c r="A1" s="3" t="s">
        <v>28</v>
      </c>
      <c r="B1" s="4" t="s">
        <v>29</v>
      </c>
      <c r="C1" s="4"/>
      <c r="D1" s="4"/>
      <c r="E1" s="4"/>
      <c r="F1" s="4"/>
      <c r="G1" s="4"/>
      <c r="H1" s="7" t="s">
        <v>30</v>
      </c>
    </row>
    <row r="2" spans="1:8" ht="30" customHeight="1" thickBot="1" x14ac:dyDescent="0.25">
      <c r="B2" s="86" t="s">
        <v>67</v>
      </c>
      <c r="C2" s="87"/>
      <c r="D2" s="87"/>
      <c r="E2" s="87"/>
      <c r="F2" s="87"/>
      <c r="G2" s="87"/>
      <c r="H2" s="88"/>
    </row>
    <row r="3" spans="1:8" customFormat="1" ht="30" customHeight="1" x14ac:dyDescent="0.2">
      <c r="B3" s="94" t="s">
        <v>1</v>
      </c>
      <c r="C3" s="92" t="s">
        <v>44</v>
      </c>
      <c r="D3" s="93" t="s">
        <v>34</v>
      </c>
      <c r="E3" s="94" t="s">
        <v>45</v>
      </c>
      <c r="F3" s="95" t="s">
        <v>34</v>
      </c>
      <c r="G3" s="92" t="s">
        <v>0</v>
      </c>
      <c r="H3" s="95"/>
    </row>
    <row r="4" spans="1:8" customFormat="1" ht="30" customHeight="1" x14ac:dyDescent="0.2">
      <c r="B4" s="96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7" t="s">
        <v>48</v>
      </c>
    </row>
    <row r="5" spans="1:8" customFormat="1" ht="15" customHeight="1" x14ac:dyDescent="0.2">
      <c r="B5" s="28">
        <v>2008</v>
      </c>
      <c r="C5" s="41">
        <v>148</v>
      </c>
      <c r="D5" s="42">
        <f>C5/G5*100</f>
        <v>77.89473684210526</v>
      </c>
      <c r="E5" s="43">
        <v>42</v>
      </c>
      <c r="F5" s="42">
        <f>E5/G5*100</f>
        <v>22.105263157894736</v>
      </c>
      <c r="G5" s="41">
        <f t="shared" ref="G5:G12" si="0">SUM(E5,C5)</f>
        <v>190</v>
      </c>
      <c r="H5" s="51">
        <f>D5+F5</f>
        <v>100</v>
      </c>
    </row>
    <row r="6" spans="1:8" customFormat="1" ht="15" customHeight="1" x14ac:dyDescent="0.2">
      <c r="B6" s="39">
        <v>2009</v>
      </c>
      <c r="C6" s="46">
        <v>76</v>
      </c>
      <c r="D6" s="47">
        <f t="shared" ref="D6:D12" si="1">C6/G6*100</f>
        <v>71.698113207547166</v>
      </c>
      <c r="E6" s="48">
        <v>30</v>
      </c>
      <c r="F6" s="47">
        <f t="shared" ref="F6:F12" si="2">E6/G6*100</f>
        <v>28.30188679245283</v>
      </c>
      <c r="G6" s="46">
        <f t="shared" si="0"/>
        <v>106</v>
      </c>
      <c r="H6" s="50">
        <f t="shared" ref="H6:H12" si="3">D6+F6</f>
        <v>100</v>
      </c>
    </row>
    <row r="7" spans="1:8" customFormat="1" ht="15" customHeight="1" x14ac:dyDescent="0.2">
      <c r="B7" s="28">
        <v>2010</v>
      </c>
      <c r="C7" s="41">
        <v>69</v>
      </c>
      <c r="D7" s="42">
        <f t="shared" si="1"/>
        <v>75.824175824175825</v>
      </c>
      <c r="E7" s="43">
        <v>22</v>
      </c>
      <c r="F7" s="42">
        <f t="shared" si="2"/>
        <v>24.175824175824175</v>
      </c>
      <c r="G7" s="41">
        <f t="shared" si="0"/>
        <v>91</v>
      </c>
      <c r="H7" s="51">
        <f t="shared" si="3"/>
        <v>100</v>
      </c>
    </row>
    <row r="8" spans="1:8" customFormat="1" ht="15" customHeight="1" x14ac:dyDescent="0.2">
      <c r="B8" s="39">
        <v>2011</v>
      </c>
      <c r="C8" s="46">
        <v>38</v>
      </c>
      <c r="D8" s="47">
        <f t="shared" si="1"/>
        <v>50.666666666666671</v>
      </c>
      <c r="E8" s="48">
        <v>37</v>
      </c>
      <c r="F8" s="47">
        <f t="shared" si="2"/>
        <v>49.333333333333336</v>
      </c>
      <c r="G8" s="46">
        <f t="shared" si="0"/>
        <v>75</v>
      </c>
      <c r="H8" s="50">
        <f t="shared" si="3"/>
        <v>100</v>
      </c>
    </row>
    <row r="9" spans="1:8" customFormat="1" ht="15" customHeight="1" x14ac:dyDescent="0.2">
      <c r="B9" s="29">
        <v>2012</v>
      </c>
      <c r="C9" s="52">
        <v>54</v>
      </c>
      <c r="D9" s="53">
        <f t="shared" si="1"/>
        <v>43.548387096774192</v>
      </c>
      <c r="E9" s="54">
        <v>70</v>
      </c>
      <c r="F9" s="53">
        <f t="shared" si="2"/>
        <v>56.451612903225815</v>
      </c>
      <c r="G9" s="52">
        <f t="shared" si="0"/>
        <v>124</v>
      </c>
      <c r="H9" s="55">
        <f t="shared" si="3"/>
        <v>100</v>
      </c>
    </row>
    <row r="10" spans="1:8" customFormat="1" ht="15" customHeight="1" x14ac:dyDescent="0.2">
      <c r="B10" s="40">
        <v>2013</v>
      </c>
      <c r="C10" s="56">
        <v>131</v>
      </c>
      <c r="D10" s="57">
        <f t="shared" si="1"/>
        <v>42.810457516339866</v>
      </c>
      <c r="E10" s="58">
        <v>175</v>
      </c>
      <c r="F10" s="57">
        <f t="shared" si="2"/>
        <v>57.189542483660126</v>
      </c>
      <c r="G10" s="56">
        <f t="shared" si="0"/>
        <v>306</v>
      </c>
      <c r="H10" s="59">
        <f t="shared" si="3"/>
        <v>100</v>
      </c>
    </row>
    <row r="11" spans="1:8" customFormat="1" ht="15" customHeight="1" x14ac:dyDescent="0.2">
      <c r="B11" s="29">
        <v>2014</v>
      </c>
      <c r="C11" s="52">
        <v>123</v>
      </c>
      <c r="D11" s="53">
        <f t="shared" si="1"/>
        <v>63.076923076923073</v>
      </c>
      <c r="E11" s="54">
        <v>72</v>
      </c>
      <c r="F11" s="53">
        <f t="shared" si="2"/>
        <v>36.923076923076927</v>
      </c>
      <c r="G11" s="52">
        <f t="shared" si="0"/>
        <v>195</v>
      </c>
      <c r="H11" s="55">
        <f t="shared" si="3"/>
        <v>100</v>
      </c>
    </row>
    <row r="12" spans="1:8" s="32" customFormat="1" ht="30" customHeight="1" thickBot="1" x14ac:dyDescent="0.25">
      <c r="B12" s="38" t="s">
        <v>0</v>
      </c>
      <c r="C12" s="60">
        <f>SUM(C5:C11)</f>
        <v>639</v>
      </c>
      <c r="D12" s="61">
        <f t="shared" si="1"/>
        <v>58.785648574057035</v>
      </c>
      <c r="E12" s="62">
        <f>SUM(E5:E11)</f>
        <v>448</v>
      </c>
      <c r="F12" s="61">
        <f t="shared" si="2"/>
        <v>41.214351425942965</v>
      </c>
      <c r="G12" s="60">
        <f t="shared" si="0"/>
        <v>1087</v>
      </c>
      <c r="H12" s="63">
        <f t="shared" si="3"/>
        <v>100</v>
      </c>
    </row>
    <row r="13" spans="1:8" customFormat="1" ht="15" customHeight="1" x14ac:dyDescent="0.2">
      <c r="B13" s="1"/>
      <c r="C13" s="1"/>
      <c r="D13" s="1"/>
      <c r="E13" s="1"/>
      <c r="F13" s="34"/>
      <c r="G13" s="2"/>
    </row>
    <row r="14" spans="1:8" customFormat="1" ht="30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</row>
    <row r="15" spans="1:8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</row>
    <row r="16" spans="1:8" customFormat="1" ht="15" customHeight="1" x14ac:dyDescent="0.2">
      <c r="A16" s="10" t="s">
        <v>33</v>
      </c>
      <c r="B16" s="91" t="s">
        <v>80</v>
      </c>
      <c r="C16" s="90"/>
      <c r="D16" s="90"/>
      <c r="E16" s="90"/>
      <c r="F16" s="90"/>
      <c r="G16" s="90"/>
      <c r="H16" s="90"/>
    </row>
    <row r="17" spans="2:8" customFormat="1" ht="15" customHeight="1" x14ac:dyDescent="0.2">
      <c r="B17" s="68"/>
      <c r="C17" s="68"/>
      <c r="D17" s="68"/>
      <c r="E17" s="68"/>
      <c r="F17" s="68"/>
      <c r="G17" s="68"/>
      <c r="H17" s="68"/>
    </row>
    <row r="18" spans="2:8" customFormat="1" ht="15" customHeight="1" x14ac:dyDescent="0.2">
      <c r="B18" s="68"/>
      <c r="C18" s="69"/>
      <c r="D18" s="69"/>
      <c r="E18" s="69"/>
      <c r="F18" s="69"/>
      <c r="G18" s="68"/>
      <c r="H18" s="68"/>
    </row>
    <row r="19" spans="2:8" customFormat="1" ht="15" customHeight="1" x14ac:dyDescent="0.2"/>
    <row r="20" spans="2:8" customFormat="1" ht="15" customHeight="1" x14ac:dyDescent="0.2"/>
    <row r="21" spans="2:8" customFormat="1" ht="15" customHeight="1" x14ac:dyDescent="0.2"/>
    <row r="22" spans="2:8" customFormat="1" ht="15" customHeight="1" x14ac:dyDescent="0.2"/>
    <row r="23" spans="2:8" customFormat="1" ht="15" customHeight="1" x14ac:dyDescent="0.2"/>
    <row r="24" spans="2:8" customFormat="1" ht="15" customHeight="1" x14ac:dyDescent="0.2"/>
    <row r="25" spans="2:8" customFormat="1" ht="15" customHeight="1" x14ac:dyDescent="0.2"/>
    <row r="26" spans="2:8" customFormat="1" ht="15" customHeight="1" x14ac:dyDescent="0.2"/>
    <row r="27" spans="2:8" customFormat="1" ht="15" customHeight="1" x14ac:dyDescent="0.2"/>
    <row r="28" spans="2:8" customFormat="1" ht="15" customHeight="1" x14ac:dyDescent="0.2"/>
    <row r="29" spans="2:8" customFormat="1" ht="15" customHeight="1" x14ac:dyDescent="0.2"/>
    <row r="30" spans="2:8" customFormat="1" ht="15" customHeight="1" x14ac:dyDescent="0.2"/>
    <row r="31" spans="2:8" customFormat="1" ht="15" customHeight="1" x14ac:dyDescent="0.2"/>
    <row r="32" spans="2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8">
    <mergeCell ref="B2:H2"/>
    <mergeCell ref="B14:H14"/>
    <mergeCell ref="B15:H15"/>
    <mergeCell ref="B16:H16"/>
    <mergeCell ref="B3:B4"/>
    <mergeCell ref="C3:D3"/>
    <mergeCell ref="E3:F3"/>
    <mergeCell ref="G3:H3"/>
  </mergeCells>
  <hyperlinks>
    <hyperlink ref="H1" location="Indice!A1" display="[índice Ç]" xr:uid="{00000000-0004-0000-0300-000000000000}"/>
    <hyperlink ref="B16" r:id="rId1" xr:uid="{00000000-0004-0000-0300-000001000000}"/>
  </hyperlinks>
  <pageMargins left="0.7" right="0.7" top="0.75" bottom="0.75" header="0.3" footer="0.3"/>
  <pageSetup paperSize="9" scale="85" orientation="portrait" horizont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9"/>
  <sheetViews>
    <sheetView showGridLines="0" workbookViewId="0">
      <selection activeCell="M16" sqref="M16"/>
    </sheetView>
  </sheetViews>
  <sheetFormatPr defaultColWidth="12.83203125" defaultRowHeight="15" customHeight="1" x14ac:dyDescent="0.2"/>
  <cols>
    <col min="1" max="1" width="15.83203125" style="2" customWidth="1"/>
    <col min="2" max="9" width="15.83203125" style="1" customWidth="1"/>
    <col min="10" max="14" width="15.83203125" style="2" customWidth="1"/>
    <col min="15" max="16384" width="12.83203125" style="2"/>
  </cols>
  <sheetData>
    <row r="1" spans="1:13" ht="30" customHeight="1" x14ac:dyDescent="0.2">
      <c r="A1" s="3" t="s">
        <v>28</v>
      </c>
      <c r="B1" s="4" t="s">
        <v>29</v>
      </c>
      <c r="C1" s="4"/>
      <c r="D1" s="4"/>
      <c r="E1" s="4"/>
      <c r="F1" s="4"/>
      <c r="G1" s="4"/>
      <c r="H1" s="4"/>
      <c r="I1" s="4"/>
      <c r="J1" s="4"/>
      <c r="K1" s="5"/>
      <c r="L1" s="7" t="s">
        <v>30</v>
      </c>
    </row>
    <row r="2" spans="1:13" ht="30" customHeight="1" thickBot="1" x14ac:dyDescent="0.25">
      <c r="B2" s="86" t="s">
        <v>68</v>
      </c>
      <c r="C2" s="87"/>
      <c r="D2" s="87"/>
      <c r="E2" s="87"/>
      <c r="F2" s="87"/>
      <c r="G2" s="87"/>
      <c r="H2" s="87"/>
      <c r="I2" s="87"/>
      <c r="J2" s="87"/>
      <c r="K2" s="87"/>
      <c r="L2" s="88"/>
      <c r="M2" s="8"/>
    </row>
    <row r="3" spans="1:13" customFormat="1" ht="30" customHeight="1" x14ac:dyDescent="0.2">
      <c r="B3" s="94" t="s">
        <v>1</v>
      </c>
      <c r="C3" s="92" t="s">
        <v>38</v>
      </c>
      <c r="D3" s="93" t="s">
        <v>34</v>
      </c>
      <c r="E3" s="94" t="s">
        <v>39</v>
      </c>
      <c r="F3" s="95" t="s">
        <v>34</v>
      </c>
      <c r="G3" s="92" t="s">
        <v>40</v>
      </c>
      <c r="H3" s="93" t="s">
        <v>34</v>
      </c>
      <c r="I3" s="92" t="s">
        <v>41</v>
      </c>
      <c r="J3" s="93" t="s">
        <v>34</v>
      </c>
      <c r="K3" s="94" t="s">
        <v>0</v>
      </c>
      <c r="L3" s="95"/>
    </row>
    <row r="4" spans="1:13" customFormat="1" ht="30" customHeight="1" x14ac:dyDescent="0.2">
      <c r="B4" s="96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6" t="s">
        <v>48</v>
      </c>
      <c r="I4" s="35" t="s">
        <v>47</v>
      </c>
      <c r="J4" s="36" t="s">
        <v>48</v>
      </c>
      <c r="K4" s="35" t="s">
        <v>47</v>
      </c>
      <c r="L4" s="37" t="s">
        <v>48</v>
      </c>
    </row>
    <row r="5" spans="1:13" customFormat="1" ht="15" customHeight="1" x14ac:dyDescent="0.2">
      <c r="B5" s="28">
        <v>2008</v>
      </c>
      <c r="C5" s="41">
        <v>112</v>
      </c>
      <c r="D5" s="42">
        <f>C5/K5*100</f>
        <v>59.893048128342244</v>
      </c>
      <c r="E5" s="43">
        <v>46</v>
      </c>
      <c r="F5" s="42">
        <f>E5/K5*100</f>
        <v>24.598930481283425</v>
      </c>
      <c r="G5" s="41">
        <v>7</v>
      </c>
      <c r="H5" s="42">
        <f>G5/K5*100</f>
        <v>3.7433155080213902</v>
      </c>
      <c r="I5" s="64">
        <v>22</v>
      </c>
      <c r="J5" s="65">
        <f>I5/K5*100</f>
        <v>11.76470588235294</v>
      </c>
      <c r="K5" s="44">
        <f t="shared" ref="K5:K12" si="0">SUM(I5,G5,E5,C5)</f>
        <v>187</v>
      </c>
      <c r="L5" s="45">
        <f>D5+F5+H5+J5</f>
        <v>100.00000000000001</v>
      </c>
    </row>
    <row r="6" spans="1:13" customFormat="1" ht="15" customHeight="1" x14ac:dyDescent="0.2">
      <c r="B6" s="39">
        <v>2009</v>
      </c>
      <c r="C6" s="46">
        <v>63</v>
      </c>
      <c r="D6" s="47">
        <f t="shared" ref="D6:D12" si="1">C6/K6*100</f>
        <v>61.764705882352942</v>
      </c>
      <c r="E6" s="48">
        <v>22</v>
      </c>
      <c r="F6" s="47">
        <f t="shared" ref="F6:F12" si="2">E6/K6*100</f>
        <v>21.568627450980394</v>
      </c>
      <c r="G6" s="46">
        <v>4</v>
      </c>
      <c r="H6" s="47">
        <f t="shared" ref="H6:H12" si="3">G6/K6*100</f>
        <v>3.9215686274509802</v>
      </c>
      <c r="I6" s="66">
        <v>13</v>
      </c>
      <c r="J6" s="47">
        <f t="shared" ref="J6:J12" si="4">I6/K6*100</f>
        <v>12.745098039215685</v>
      </c>
      <c r="K6" s="49">
        <f t="shared" si="0"/>
        <v>102</v>
      </c>
      <c r="L6" s="50">
        <f t="shared" ref="L6:L12" si="5">D6+F6+H6+J6</f>
        <v>100.00000000000001</v>
      </c>
    </row>
    <row r="7" spans="1:13" customFormat="1" ht="15" customHeight="1" x14ac:dyDescent="0.2">
      <c r="B7" s="28">
        <v>2010</v>
      </c>
      <c r="C7" s="41">
        <v>43</v>
      </c>
      <c r="D7" s="42">
        <f t="shared" si="1"/>
        <v>50</v>
      </c>
      <c r="E7" s="43">
        <v>25</v>
      </c>
      <c r="F7" s="42">
        <f t="shared" si="2"/>
        <v>29.069767441860467</v>
      </c>
      <c r="G7" s="41">
        <v>9</v>
      </c>
      <c r="H7" s="42">
        <f t="shared" si="3"/>
        <v>10.465116279069768</v>
      </c>
      <c r="I7" s="64">
        <v>9</v>
      </c>
      <c r="J7" s="42">
        <f t="shared" si="4"/>
        <v>10.465116279069768</v>
      </c>
      <c r="K7" s="44">
        <f t="shared" si="0"/>
        <v>86</v>
      </c>
      <c r="L7" s="51">
        <f t="shared" si="5"/>
        <v>100</v>
      </c>
    </row>
    <row r="8" spans="1:13" customFormat="1" ht="15" customHeight="1" x14ac:dyDescent="0.2">
      <c r="B8" s="39">
        <v>2011</v>
      </c>
      <c r="C8" s="46">
        <v>29</v>
      </c>
      <c r="D8" s="47">
        <f t="shared" si="1"/>
        <v>40.277777777777779</v>
      </c>
      <c r="E8" s="48">
        <v>41</v>
      </c>
      <c r="F8" s="47">
        <f t="shared" si="2"/>
        <v>56.944444444444443</v>
      </c>
      <c r="G8" s="46">
        <v>2</v>
      </c>
      <c r="H8" s="47">
        <f t="shared" si="3"/>
        <v>2.7777777777777777</v>
      </c>
      <c r="I8" s="66">
        <v>0</v>
      </c>
      <c r="J8" s="47">
        <f t="shared" si="4"/>
        <v>0</v>
      </c>
      <c r="K8" s="49">
        <f t="shared" si="0"/>
        <v>72</v>
      </c>
      <c r="L8" s="50">
        <f t="shared" si="5"/>
        <v>100</v>
      </c>
    </row>
    <row r="9" spans="1:13" customFormat="1" ht="15" customHeight="1" x14ac:dyDescent="0.2">
      <c r="B9" s="29">
        <v>2012</v>
      </c>
      <c r="C9" s="52">
        <v>25</v>
      </c>
      <c r="D9" s="53">
        <f t="shared" si="1"/>
        <v>20.325203252032519</v>
      </c>
      <c r="E9" s="54">
        <v>52</v>
      </c>
      <c r="F9" s="53">
        <f t="shared" si="2"/>
        <v>42.276422764227647</v>
      </c>
      <c r="G9" s="52">
        <v>34</v>
      </c>
      <c r="H9" s="53">
        <f t="shared" si="3"/>
        <v>27.64227642276423</v>
      </c>
      <c r="I9" s="52">
        <v>12</v>
      </c>
      <c r="J9" s="53">
        <f t="shared" si="4"/>
        <v>9.7560975609756095</v>
      </c>
      <c r="K9" s="54">
        <f t="shared" si="0"/>
        <v>123</v>
      </c>
      <c r="L9" s="55">
        <f t="shared" si="5"/>
        <v>100</v>
      </c>
    </row>
    <row r="10" spans="1:13" customFormat="1" ht="15" customHeight="1" x14ac:dyDescent="0.2">
      <c r="B10" s="40">
        <v>2013</v>
      </c>
      <c r="C10" s="56">
        <v>57</v>
      </c>
      <c r="D10" s="57">
        <f t="shared" si="1"/>
        <v>18.874172185430464</v>
      </c>
      <c r="E10" s="58">
        <v>205</v>
      </c>
      <c r="F10" s="57">
        <f t="shared" si="2"/>
        <v>67.880794701986758</v>
      </c>
      <c r="G10" s="56">
        <v>13</v>
      </c>
      <c r="H10" s="57">
        <f t="shared" si="3"/>
        <v>4.3046357615894042</v>
      </c>
      <c r="I10" s="56">
        <v>27</v>
      </c>
      <c r="J10" s="57">
        <f t="shared" si="4"/>
        <v>8.9403973509933774</v>
      </c>
      <c r="K10" s="58">
        <f t="shared" si="0"/>
        <v>302</v>
      </c>
      <c r="L10" s="59">
        <f t="shared" si="5"/>
        <v>100.00000000000001</v>
      </c>
    </row>
    <row r="11" spans="1:13" customFormat="1" ht="15" customHeight="1" x14ac:dyDescent="0.2">
      <c r="B11" s="29">
        <v>2014</v>
      </c>
      <c r="C11" s="52">
        <v>86</v>
      </c>
      <c r="D11" s="53">
        <f t="shared" si="1"/>
        <v>44.791666666666671</v>
      </c>
      <c r="E11" s="54">
        <v>71</v>
      </c>
      <c r="F11" s="53">
        <f t="shared" si="2"/>
        <v>36.979166666666671</v>
      </c>
      <c r="G11" s="52">
        <v>21</v>
      </c>
      <c r="H11" s="53">
        <f t="shared" si="3"/>
        <v>10.9375</v>
      </c>
      <c r="I11" s="52">
        <v>14</v>
      </c>
      <c r="J11" s="53">
        <f t="shared" si="4"/>
        <v>7.291666666666667</v>
      </c>
      <c r="K11" s="54">
        <f t="shared" si="0"/>
        <v>192</v>
      </c>
      <c r="L11" s="55">
        <f t="shared" si="5"/>
        <v>100.00000000000001</v>
      </c>
    </row>
    <row r="12" spans="1:13" s="32" customFormat="1" ht="30" customHeight="1" thickBot="1" x14ac:dyDescent="0.25">
      <c r="B12" s="38" t="s">
        <v>0</v>
      </c>
      <c r="C12" s="60">
        <f>SUM(C11,C10,C9,C8,C7,C6,C5)</f>
        <v>415</v>
      </c>
      <c r="D12" s="61">
        <f t="shared" si="1"/>
        <v>39.003759398496243</v>
      </c>
      <c r="E12" s="62">
        <f>SUM(E5:E11)</f>
        <v>462</v>
      </c>
      <c r="F12" s="61">
        <f t="shared" si="2"/>
        <v>43.421052631578952</v>
      </c>
      <c r="G12" s="60">
        <f>SUM(G5:G11)</f>
        <v>90</v>
      </c>
      <c r="H12" s="61">
        <f t="shared" si="3"/>
        <v>8.458646616541353</v>
      </c>
      <c r="I12" s="60">
        <f>SUM(I5:I11)</f>
        <v>97</v>
      </c>
      <c r="J12" s="61">
        <f t="shared" si="4"/>
        <v>9.1165413533834592</v>
      </c>
      <c r="K12" s="62">
        <f t="shared" si="0"/>
        <v>1064</v>
      </c>
      <c r="L12" s="63">
        <f t="shared" si="5"/>
        <v>100.00000000000001</v>
      </c>
    </row>
    <row r="13" spans="1:13" customFormat="1" ht="15" customHeight="1" x14ac:dyDescent="0.2">
      <c r="B13" s="1"/>
      <c r="C13" s="1"/>
      <c r="D13" s="1"/>
      <c r="E13" s="1"/>
      <c r="F13" s="1"/>
      <c r="G13" s="1"/>
      <c r="H13" s="1"/>
      <c r="I13" s="1"/>
      <c r="J13" s="2"/>
      <c r="K13" s="2"/>
    </row>
    <row r="14" spans="1:13" customFormat="1" ht="15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3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3" customFormat="1" ht="15" customHeight="1" x14ac:dyDescent="0.2">
      <c r="A16" s="10" t="s">
        <v>33</v>
      </c>
      <c r="B16" s="91" t="s">
        <v>80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2:12" customFormat="1" ht="15" customHeight="1" x14ac:dyDescent="0.2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2:12" customFormat="1" ht="15" customHeight="1" x14ac:dyDescent="0.2">
      <c r="C18" s="30"/>
      <c r="D18" s="30"/>
      <c r="E18" s="30"/>
      <c r="F18" s="30"/>
      <c r="G18" s="30"/>
      <c r="H18" s="30"/>
      <c r="I18" s="30"/>
    </row>
    <row r="19" spans="2:12" customFormat="1" ht="15" customHeight="1" x14ac:dyDescent="0.2"/>
    <row r="20" spans="2:12" customFormat="1" ht="15" customHeight="1" x14ac:dyDescent="0.2"/>
    <row r="21" spans="2:12" customFormat="1" ht="15" customHeight="1" x14ac:dyDescent="0.2"/>
    <row r="22" spans="2:12" customFormat="1" ht="15" customHeight="1" x14ac:dyDescent="0.2"/>
    <row r="23" spans="2:12" customFormat="1" ht="15" customHeight="1" x14ac:dyDescent="0.2"/>
    <row r="24" spans="2:12" customFormat="1" ht="15" customHeight="1" x14ac:dyDescent="0.2"/>
    <row r="25" spans="2:12" customFormat="1" ht="15" customHeight="1" x14ac:dyDescent="0.2"/>
    <row r="26" spans="2:12" customFormat="1" ht="15" customHeight="1" x14ac:dyDescent="0.2"/>
    <row r="27" spans="2:12" customFormat="1" ht="15" customHeight="1" x14ac:dyDescent="0.2"/>
    <row r="28" spans="2:12" customFormat="1" ht="15" customHeight="1" x14ac:dyDescent="0.2"/>
    <row r="29" spans="2:12" customFormat="1" ht="15" customHeight="1" x14ac:dyDescent="0.2"/>
    <row r="30" spans="2:12" customFormat="1" ht="15" customHeight="1" x14ac:dyDescent="0.2"/>
    <row r="31" spans="2:12" customFormat="1" ht="15" customHeight="1" x14ac:dyDescent="0.2"/>
    <row r="32" spans="2:1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10">
    <mergeCell ref="B2:L2"/>
    <mergeCell ref="B14:L14"/>
    <mergeCell ref="B15:L15"/>
    <mergeCell ref="B16:L16"/>
    <mergeCell ref="B3:B4"/>
    <mergeCell ref="C3:D3"/>
    <mergeCell ref="E3:F3"/>
    <mergeCell ref="G3:H3"/>
    <mergeCell ref="I3:J3"/>
    <mergeCell ref="K3:L3"/>
  </mergeCells>
  <hyperlinks>
    <hyperlink ref="L1" location="Indice!A1" display="[índice Ç]" xr:uid="{00000000-0004-0000-0400-000000000000}"/>
    <hyperlink ref="B16" r:id="rId1" xr:uid="{00000000-0004-0000-0400-000001000000}"/>
  </hyperlinks>
  <pageMargins left="0.7" right="0.7" top="0.75" bottom="0.75" header="0.3" footer="0.3"/>
  <pageSetup paperSize="9" scale="85" orientation="portrait" horizont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9"/>
  <sheetViews>
    <sheetView showGridLines="0" workbookViewId="0">
      <selection activeCell="I16" sqref="I16"/>
    </sheetView>
  </sheetViews>
  <sheetFormatPr defaultColWidth="12.83203125" defaultRowHeight="15" customHeight="1" x14ac:dyDescent="0.2"/>
  <cols>
    <col min="1" max="1" width="15.83203125" style="2" customWidth="1"/>
    <col min="2" max="4" width="15.83203125" style="1" customWidth="1"/>
    <col min="5" max="13" width="15.83203125" style="2" customWidth="1"/>
    <col min="14" max="16384" width="12.83203125" style="2"/>
  </cols>
  <sheetData>
    <row r="1" spans="1:8" ht="30" customHeight="1" x14ac:dyDescent="0.2">
      <c r="A1" s="3" t="s">
        <v>28</v>
      </c>
      <c r="B1" s="4" t="s">
        <v>29</v>
      </c>
      <c r="C1" s="4"/>
      <c r="D1" s="4"/>
      <c r="E1" s="5"/>
      <c r="F1" s="5"/>
      <c r="G1" s="5"/>
      <c r="H1" s="7" t="s">
        <v>30</v>
      </c>
    </row>
    <row r="2" spans="1:8" ht="30" customHeight="1" thickBot="1" x14ac:dyDescent="0.25">
      <c r="B2" s="97" t="s">
        <v>69</v>
      </c>
      <c r="C2" s="87"/>
      <c r="D2" s="87"/>
      <c r="E2" s="87"/>
      <c r="F2" s="87"/>
      <c r="G2" s="87"/>
      <c r="H2" s="88"/>
    </row>
    <row r="3" spans="1:8" customFormat="1" ht="45" customHeight="1" x14ac:dyDescent="0.2">
      <c r="B3" s="94" t="s">
        <v>1</v>
      </c>
      <c r="C3" s="92" t="s">
        <v>54</v>
      </c>
      <c r="D3" s="93" t="s">
        <v>34</v>
      </c>
      <c r="E3" s="94" t="s">
        <v>55</v>
      </c>
      <c r="F3" s="95" t="s">
        <v>34</v>
      </c>
      <c r="G3" s="92" t="s">
        <v>0</v>
      </c>
      <c r="H3" s="95"/>
    </row>
    <row r="4" spans="1:8" customFormat="1" ht="30" customHeight="1" x14ac:dyDescent="0.2">
      <c r="B4" s="96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7" t="s">
        <v>48</v>
      </c>
    </row>
    <row r="5" spans="1:8" customFormat="1" ht="15" customHeight="1" x14ac:dyDescent="0.2">
      <c r="B5" s="28">
        <v>2008</v>
      </c>
      <c r="C5" s="41">
        <v>145</v>
      </c>
      <c r="D5" s="42">
        <f>C5/G5*100</f>
        <v>78.378378378378372</v>
      </c>
      <c r="E5" s="43">
        <v>40</v>
      </c>
      <c r="F5" s="42">
        <f>E5/G5*100</f>
        <v>21.621621621621621</v>
      </c>
      <c r="G5" s="41">
        <v>185</v>
      </c>
      <c r="H5" s="51">
        <f>D5+F5</f>
        <v>100</v>
      </c>
    </row>
    <row r="6" spans="1:8" customFormat="1" ht="15" customHeight="1" x14ac:dyDescent="0.2">
      <c r="B6" s="39">
        <v>2009</v>
      </c>
      <c r="C6" s="46">
        <v>76</v>
      </c>
      <c r="D6" s="47">
        <f t="shared" ref="D6:D12" si="0">C6/G6*100</f>
        <v>73.786407766990294</v>
      </c>
      <c r="E6" s="48">
        <v>27</v>
      </c>
      <c r="F6" s="47">
        <f t="shared" ref="F6:F12" si="1">E6/G6*100</f>
        <v>26.21359223300971</v>
      </c>
      <c r="G6" s="46">
        <v>103</v>
      </c>
      <c r="H6" s="50">
        <f t="shared" ref="H6:H12" si="2">D6+F6</f>
        <v>100</v>
      </c>
    </row>
    <row r="7" spans="1:8" customFormat="1" ht="15" customHeight="1" x14ac:dyDescent="0.2">
      <c r="B7" s="28">
        <v>2010</v>
      </c>
      <c r="C7" s="41">
        <v>62</v>
      </c>
      <c r="D7" s="42">
        <f t="shared" si="0"/>
        <v>73.80952380952381</v>
      </c>
      <c r="E7" s="43">
        <v>22</v>
      </c>
      <c r="F7" s="42">
        <f t="shared" si="1"/>
        <v>26.190476190476193</v>
      </c>
      <c r="G7" s="41">
        <v>84</v>
      </c>
      <c r="H7" s="51">
        <f t="shared" si="2"/>
        <v>100</v>
      </c>
    </row>
    <row r="8" spans="1:8" customFormat="1" ht="15" customHeight="1" x14ac:dyDescent="0.2">
      <c r="B8" s="39">
        <v>2011</v>
      </c>
      <c r="C8" s="46">
        <v>29</v>
      </c>
      <c r="D8" s="47">
        <f t="shared" si="0"/>
        <v>37.662337662337663</v>
      </c>
      <c r="E8" s="48">
        <v>48</v>
      </c>
      <c r="F8" s="47">
        <f t="shared" si="1"/>
        <v>62.337662337662337</v>
      </c>
      <c r="G8" s="46">
        <v>77</v>
      </c>
      <c r="H8" s="50">
        <f t="shared" si="2"/>
        <v>100</v>
      </c>
    </row>
    <row r="9" spans="1:8" customFormat="1" ht="15" customHeight="1" x14ac:dyDescent="0.2">
      <c r="B9" s="29">
        <v>2012</v>
      </c>
      <c r="C9" s="52">
        <v>75</v>
      </c>
      <c r="D9" s="53">
        <f t="shared" si="0"/>
        <v>60</v>
      </c>
      <c r="E9" s="54">
        <v>50</v>
      </c>
      <c r="F9" s="53">
        <f t="shared" si="1"/>
        <v>40</v>
      </c>
      <c r="G9" s="52">
        <v>125</v>
      </c>
      <c r="H9" s="55">
        <f t="shared" si="2"/>
        <v>100</v>
      </c>
    </row>
    <row r="10" spans="1:8" customFormat="1" ht="15" customHeight="1" x14ac:dyDescent="0.2">
      <c r="B10" s="40">
        <v>2013</v>
      </c>
      <c r="C10" s="56">
        <v>265</v>
      </c>
      <c r="D10" s="57">
        <f t="shared" si="0"/>
        <v>87.171052631578945</v>
      </c>
      <c r="E10" s="58">
        <v>39</v>
      </c>
      <c r="F10" s="57">
        <f t="shared" si="1"/>
        <v>12.828947368421053</v>
      </c>
      <c r="G10" s="56">
        <v>304</v>
      </c>
      <c r="H10" s="59">
        <f t="shared" si="2"/>
        <v>100</v>
      </c>
    </row>
    <row r="11" spans="1:8" customFormat="1" ht="15" customHeight="1" x14ac:dyDescent="0.2">
      <c r="B11" s="29">
        <v>2014</v>
      </c>
      <c r="C11" s="52">
        <v>149</v>
      </c>
      <c r="D11" s="53">
        <f t="shared" si="0"/>
        <v>77.604166666666657</v>
      </c>
      <c r="E11" s="54">
        <v>43</v>
      </c>
      <c r="F11" s="53">
        <f t="shared" si="1"/>
        <v>22.395833333333336</v>
      </c>
      <c r="G11" s="52">
        <f>SUM(E11,C11)</f>
        <v>192</v>
      </c>
      <c r="H11" s="55">
        <f t="shared" si="2"/>
        <v>100</v>
      </c>
    </row>
    <row r="12" spans="1:8" s="32" customFormat="1" ht="30" customHeight="1" thickBot="1" x14ac:dyDescent="0.25">
      <c r="B12" s="38" t="s">
        <v>0</v>
      </c>
      <c r="C12" s="60">
        <f>SUM(C11,C10,C9,C8,C7,C6,C5)</f>
        <v>801</v>
      </c>
      <c r="D12" s="61">
        <f t="shared" si="0"/>
        <v>74.859813084112147</v>
      </c>
      <c r="E12" s="62">
        <f>SUM(E11,E10,E9,E8,E7,E6,E5)</f>
        <v>269</v>
      </c>
      <c r="F12" s="61">
        <f t="shared" si="1"/>
        <v>25.140186915887853</v>
      </c>
      <c r="G12" s="60">
        <f>SUM(G11,G10,G9,G8,G7,G6,G5)</f>
        <v>1070</v>
      </c>
      <c r="H12" s="63">
        <f t="shared" si="2"/>
        <v>100</v>
      </c>
    </row>
    <row r="13" spans="1:8" customFormat="1" ht="15" customHeight="1" x14ac:dyDescent="0.2">
      <c r="B13" s="1"/>
      <c r="C13" s="1"/>
      <c r="D13" s="1"/>
      <c r="E13" s="2"/>
      <c r="F13" s="2"/>
      <c r="G13" s="2"/>
    </row>
    <row r="14" spans="1:8" customFormat="1" ht="30" customHeight="1" x14ac:dyDescent="0.2">
      <c r="A14" s="9" t="s">
        <v>31</v>
      </c>
      <c r="B14" s="98" t="s">
        <v>77</v>
      </c>
      <c r="C14" s="99"/>
      <c r="D14" s="99"/>
      <c r="E14" s="99"/>
      <c r="F14" s="99"/>
      <c r="G14" s="99"/>
      <c r="H14" s="99"/>
    </row>
    <row r="15" spans="1:8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</row>
    <row r="16" spans="1:8" customFormat="1" ht="15" customHeight="1" x14ac:dyDescent="0.2">
      <c r="A16" s="10" t="s">
        <v>33</v>
      </c>
      <c r="B16" s="91" t="s">
        <v>80</v>
      </c>
      <c r="C16" s="90"/>
      <c r="D16" s="90"/>
      <c r="E16" s="90"/>
      <c r="F16" s="90"/>
      <c r="G16" s="90"/>
      <c r="H16" s="90"/>
    </row>
    <row r="17" spans="2:8" customFormat="1" ht="15" customHeight="1" x14ac:dyDescent="0.2">
      <c r="B17" s="68"/>
      <c r="C17" s="68"/>
      <c r="D17" s="68"/>
      <c r="E17" s="68"/>
      <c r="F17" s="68"/>
      <c r="G17" s="68"/>
      <c r="H17" s="68"/>
    </row>
    <row r="18" spans="2:8" customFormat="1" ht="15" customHeight="1" x14ac:dyDescent="0.2">
      <c r="B18" s="68"/>
      <c r="C18" s="69"/>
      <c r="D18" s="69"/>
      <c r="E18" s="68"/>
      <c r="F18" s="68"/>
      <c r="G18" s="68"/>
      <c r="H18" s="68"/>
    </row>
    <row r="19" spans="2:8" customFormat="1" ht="15" customHeight="1" x14ac:dyDescent="0.2">
      <c r="B19" s="68"/>
      <c r="C19" s="68"/>
      <c r="D19" s="68"/>
      <c r="E19" s="68"/>
      <c r="F19" s="68"/>
      <c r="G19" s="68"/>
      <c r="H19" s="68"/>
    </row>
    <row r="20" spans="2:8" customFormat="1" ht="15" customHeight="1" x14ac:dyDescent="0.2">
      <c r="B20" s="68"/>
      <c r="C20" s="68"/>
      <c r="D20" s="68"/>
      <c r="E20" s="68"/>
      <c r="F20" s="68"/>
      <c r="G20" s="68"/>
      <c r="H20" s="68"/>
    </row>
    <row r="21" spans="2:8" customFormat="1" ht="15" customHeight="1" x14ac:dyDescent="0.2"/>
    <row r="22" spans="2:8" customFormat="1" ht="15" customHeight="1" x14ac:dyDescent="0.2"/>
    <row r="23" spans="2:8" customFormat="1" ht="15" customHeight="1" x14ac:dyDescent="0.2"/>
    <row r="24" spans="2:8" customFormat="1" ht="15" customHeight="1" x14ac:dyDescent="0.2"/>
    <row r="25" spans="2:8" customFormat="1" ht="15" customHeight="1" x14ac:dyDescent="0.2"/>
    <row r="26" spans="2:8" customFormat="1" ht="15" customHeight="1" x14ac:dyDescent="0.2"/>
    <row r="27" spans="2:8" customFormat="1" ht="15" customHeight="1" x14ac:dyDescent="0.2"/>
    <row r="28" spans="2:8" customFormat="1" ht="15" customHeight="1" x14ac:dyDescent="0.2"/>
    <row r="29" spans="2:8" customFormat="1" ht="15" customHeight="1" x14ac:dyDescent="0.2"/>
    <row r="30" spans="2:8" customFormat="1" ht="15" customHeight="1" x14ac:dyDescent="0.2"/>
    <row r="31" spans="2:8" customFormat="1" ht="15" customHeight="1" x14ac:dyDescent="0.2"/>
    <row r="32" spans="2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8">
    <mergeCell ref="B2:H2"/>
    <mergeCell ref="B14:H14"/>
    <mergeCell ref="B15:H15"/>
    <mergeCell ref="B16:H16"/>
    <mergeCell ref="B3:B4"/>
    <mergeCell ref="C3:D3"/>
    <mergeCell ref="E3:F3"/>
    <mergeCell ref="G3:H3"/>
  </mergeCells>
  <hyperlinks>
    <hyperlink ref="H1" location="Indice!A1" display="[índice Ç]" xr:uid="{00000000-0004-0000-0500-000000000000}"/>
    <hyperlink ref="B16" r:id="rId1" xr:uid="{00000000-0004-0000-0500-000001000000}"/>
  </hyperlinks>
  <pageMargins left="0.7" right="0.7" top="0.75" bottom="0.75" header="0.3" footer="0.3"/>
  <pageSetup paperSize="9" orientation="portrait" horizont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9"/>
  <sheetViews>
    <sheetView showGridLines="0" workbookViewId="0">
      <selection activeCell="I16" sqref="I16"/>
    </sheetView>
  </sheetViews>
  <sheetFormatPr defaultColWidth="12.83203125" defaultRowHeight="15" customHeight="1" x14ac:dyDescent="0.2"/>
  <cols>
    <col min="1" max="1" width="15.83203125" style="2" customWidth="1"/>
    <col min="2" max="4" width="15.83203125" style="1" customWidth="1"/>
    <col min="5" max="13" width="15.83203125" style="2" customWidth="1"/>
    <col min="14" max="16384" width="12.83203125" style="2"/>
  </cols>
  <sheetData>
    <row r="1" spans="1:8" ht="30" customHeight="1" x14ac:dyDescent="0.2">
      <c r="A1" s="3" t="s">
        <v>28</v>
      </c>
      <c r="B1" s="4" t="s">
        <v>29</v>
      </c>
      <c r="C1" s="4"/>
      <c r="D1" s="4"/>
      <c r="E1" s="5"/>
      <c r="F1" s="5"/>
      <c r="G1" s="5"/>
      <c r="H1" s="7" t="s">
        <v>30</v>
      </c>
    </row>
    <row r="2" spans="1:8" ht="30" customHeight="1" thickBot="1" x14ac:dyDescent="0.25">
      <c r="B2" s="86" t="s">
        <v>63</v>
      </c>
      <c r="C2" s="87"/>
      <c r="D2" s="87"/>
      <c r="E2" s="87"/>
      <c r="F2" s="87"/>
      <c r="G2" s="87"/>
      <c r="H2" s="88"/>
    </row>
    <row r="3" spans="1:8" customFormat="1" ht="30" customHeight="1" x14ac:dyDescent="0.2">
      <c r="B3" s="94" t="s">
        <v>1</v>
      </c>
      <c r="C3" s="92" t="s">
        <v>52</v>
      </c>
      <c r="D3" s="93" t="s">
        <v>34</v>
      </c>
      <c r="E3" s="94" t="s">
        <v>53</v>
      </c>
      <c r="F3" s="95" t="s">
        <v>34</v>
      </c>
      <c r="G3" s="92" t="s">
        <v>0</v>
      </c>
      <c r="H3" s="95"/>
    </row>
    <row r="4" spans="1:8" customFormat="1" ht="30" customHeight="1" x14ac:dyDescent="0.2">
      <c r="B4" s="96"/>
      <c r="C4" s="35" t="s">
        <v>47</v>
      </c>
      <c r="D4" s="36" t="s">
        <v>48</v>
      </c>
      <c r="E4" s="37" t="s">
        <v>47</v>
      </c>
      <c r="F4" s="37" t="s">
        <v>48</v>
      </c>
      <c r="G4" s="35" t="s">
        <v>47</v>
      </c>
      <c r="H4" s="37" t="s">
        <v>48</v>
      </c>
    </row>
    <row r="5" spans="1:8" customFormat="1" ht="15" customHeight="1" x14ac:dyDescent="0.2">
      <c r="B5" s="28">
        <v>2008</v>
      </c>
      <c r="C5" s="41">
        <v>14</v>
      </c>
      <c r="D5" s="42">
        <f>C5/G5*100</f>
        <v>35</v>
      </c>
      <c r="E5" s="43">
        <v>26</v>
      </c>
      <c r="F5" s="42">
        <f>E5/G5*100</f>
        <v>65</v>
      </c>
      <c r="G5" s="41">
        <f t="shared" ref="G5:G12" si="0">SUM(E5,C5)</f>
        <v>40</v>
      </c>
      <c r="H5" s="51">
        <f>D5+F5</f>
        <v>100</v>
      </c>
    </row>
    <row r="6" spans="1:8" customFormat="1" ht="15" customHeight="1" x14ac:dyDescent="0.2">
      <c r="B6" s="39">
        <v>2009</v>
      </c>
      <c r="C6" s="46">
        <v>13</v>
      </c>
      <c r="D6" s="47">
        <f t="shared" ref="D6:D12" si="1">C6/G6*100</f>
        <v>48.148148148148145</v>
      </c>
      <c r="E6" s="48">
        <v>14</v>
      </c>
      <c r="F6" s="47">
        <f t="shared" ref="F6:F12" si="2">E6/G6*100</f>
        <v>51.851851851851848</v>
      </c>
      <c r="G6" s="46">
        <f t="shared" si="0"/>
        <v>27</v>
      </c>
      <c r="H6" s="50">
        <f t="shared" ref="H6:H12" si="3">D6+F6</f>
        <v>100</v>
      </c>
    </row>
    <row r="7" spans="1:8" customFormat="1" ht="15" customHeight="1" x14ac:dyDescent="0.2">
      <c r="B7" s="28">
        <v>2010</v>
      </c>
      <c r="C7" s="41">
        <v>2</v>
      </c>
      <c r="D7" s="42">
        <f t="shared" si="1"/>
        <v>9.0909090909090917</v>
      </c>
      <c r="E7" s="43">
        <v>20</v>
      </c>
      <c r="F7" s="42">
        <f t="shared" si="2"/>
        <v>90.909090909090907</v>
      </c>
      <c r="G7" s="41">
        <f t="shared" si="0"/>
        <v>22</v>
      </c>
      <c r="H7" s="51">
        <f t="shared" si="3"/>
        <v>100</v>
      </c>
    </row>
    <row r="8" spans="1:8" customFormat="1" ht="15" customHeight="1" x14ac:dyDescent="0.2">
      <c r="B8" s="39">
        <v>2011</v>
      </c>
      <c r="C8" s="46">
        <v>17</v>
      </c>
      <c r="D8" s="47">
        <f t="shared" si="1"/>
        <v>35.416666666666671</v>
      </c>
      <c r="E8" s="48">
        <v>31</v>
      </c>
      <c r="F8" s="47">
        <f t="shared" si="2"/>
        <v>64.583333333333343</v>
      </c>
      <c r="G8" s="46">
        <f t="shared" si="0"/>
        <v>48</v>
      </c>
      <c r="H8" s="50">
        <f t="shared" si="3"/>
        <v>100.00000000000001</v>
      </c>
    </row>
    <row r="9" spans="1:8" customFormat="1" ht="15" customHeight="1" x14ac:dyDescent="0.2">
      <c r="B9" s="29">
        <v>2012</v>
      </c>
      <c r="C9" s="52">
        <v>6</v>
      </c>
      <c r="D9" s="53">
        <f t="shared" si="1"/>
        <v>12</v>
      </c>
      <c r="E9" s="54">
        <v>44</v>
      </c>
      <c r="F9" s="53">
        <f t="shared" si="2"/>
        <v>88</v>
      </c>
      <c r="G9" s="52">
        <f t="shared" si="0"/>
        <v>50</v>
      </c>
      <c r="H9" s="55">
        <f t="shared" si="3"/>
        <v>100</v>
      </c>
    </row>
    <row r="10" spans="1:8" customFormat="1" ht="15" customHeight="1" x14ac:dyDescent="0.2">
      <c r="B10" s="40">
        <v>2013</v>
      </c>
      <c r="C10" s="56">
        <v>30</v>
      </c>
      <c r="D10" s="57">
        <f t="shared" si="1"/>
        <v>76.923076923076934</v>
      </c>
      <c r="E10" s="58">
        <v>9</v>
      </c>
      <c r="F10" s="57">
        <f t="shared" si="2"/>
        <v>23.076923076923077</v>
      </c>
      <c r="G10" s="56">
        <f t="shared" si="0"/>
        <v>39</v>
      </c>
      <c r="H10" s="59">
        <f t="shared" si="3"/>
        <v>100.00000000000001</v>
      </c>
    </row>
    <row r="11" spans="1:8" customFormat="1" ht="15" customHeight="1" x14ac:dyDescent="0.2">
      <c r="B11" s="29">
        <v>2014</v>
      </c>
      <c r="C11" s="52">
        <v>27</v>
      </c>
      <c r="D11" s="53">
        <f t="shared" si="1"/>
        <v>62.790697674418603</v>
      </c>
      <c r="E11" s="54">
        <v>16</v>
      </c>
      <c r="F11" s="53">
        <f t="shared" si="2"/>
        <v>37.209302325581397</v>
      </c>
      <c r="G11" s="52">
        <f t="shared" si="0"/>
        <v>43</v>
      </c>
      <c r="H11" s="55">
        <f t="shared" si="3"/>
        <v>100</v>
      </c>
    </row>
    <row r="12" spans="1:8" s="32" customFormat="1" ht="30" customHeight="1" thickBot="1" x14ac:dyDescent="0.25">
      <c r="B12" s="38" t="s">
        <v>0</v>
      </c>
      <c r="C12" s="60">
        <f>SUM(C11,C10,C9,C8,C7,C6,C5)</f>
        <v>109</v>
      </c>
      <c r="D12" s="61">
        <f t="shared" si="1"/>
        <v>40.520446096654275</v>
      </c>
      <c r="E12" s="62">
        <f>SUM(E11,E10,E9,E8,E7,E6,E5)</f>
        <v>160</v>
      </c>
      <c r="F12" s="61">
        <f t="shared" si="2"/>
        <v>59.479553903345725</v>
      </c>
      <c r="G12" s="60">
        <f t="shared" si="0"/>
        <v>269</v>
      </c>
      <c r="H12" s="63">
        <f t="shared" si="3"/>
        <v>100</v>
      </c>
    </row>
    <row r="13" spans="1:8" customFormat="1" ht="15" customHeight="1" x14ac:dyDescent="0.2">
      <c r="B13" s="1"/>
      <c r="C13" s="1"/>
      <c r="D13" s="1"/>
      <c r="E13" s="2"/>
      <c r="F13" s="2"/>
      <c r="G13" s="2"/>
    </row>
    <row r="14" spans="1:8" customFormat="1" ht="30" customHeight="1" x14ac:dyDescent="0.2">
      <c r="A14" s="9" t="s">
        <v>31</v>
      </c>
      <c r="B14" s="84" t="s">
        <v>77</v>
      </c>
      <c r="C14" s="85"/>
      <c r="D14" s="85"/>
      <c r="E14" s="85"/>
      <c r="F14" s="85"/>
      <c r="G14" s="85"/>
      <c r="H14" s="85"/>
    </row>
    <row r="15" spans="1:8" customFormat="1" ht="15" customHeight="1" x14ac:dyDescent="0.2">
      <c r="A15" s="12" t="s">
        <v>32</v>
      </c>
      <c r="B15" s="89" t="s">
        <v>60</v>
      </c>
      <c r="C15" s="90"/>
      <c r="D15" s="90"/>
      <c r="E15" s="90"/>
      <c r="F15" s="90"/>
      <c r="G15" s="90"/>
      <c r="H15" s="90"/>
    </row>
    <row r="16" spans="1:8" customFormat="1" ht="15" customHeight="1" x14ac:dyDescent="0.2">
      <c r="A16" s="10" t="s">
        <v>33</v>
      </c>
      <c r="B16" s="91" t="s">
        <v>80</v>
      </c>
      <c r="C16" s="90"/>
      <c r="D16" s="90"/>
      <c r="E16" s="90"/>
      <c r="F16" s="90"/>
      <c r="G16" s="90"/>
      <c r="H16" s="90"/>
    </row>
    <row r="17" spans="2:8" customFormat="1" ht="15" customHeight="1" x14ac:dyDescent="0.2">
      <c r="B17" s="68"/>
      <c r="C17" s="68"/>
      <c r="D17" s="68"/>
      <c r="E17" s="68"/>
      <c r="F17" s="68"/>
      <c r="G17" s="68"/>
      <c r="H17" s="68"/>
    </row>
    <row r="18" spans="2:8" customFormat="1" ht="15" customHeight="1" x14ac:dyDescent="0.2">
      <c r="B18" s="68"/>
      <c r="C18" s="69"/>
      <c r="D18" s="69"/>
      <c r="E18" s="68"/>
      <c r="F18" s="68"/>
      <c r="G18" s="68"/>
      <c r="H18" s="68"/>
    </row>
    <row r="19" spans="2:8" customFormat="1" ht="15" customHeight="1" x14ac:dyDescent="0.2">
      <c r="B19" s="68"/>
      <c r="C19" s="68"/>
      <c r="D19" s="68"/>
      <c r="E19" s="68"/>
      <c r="F19" s="68"/>
      <c r="G19" s="68"/>
      <c r="H19" s="68"/>
    </row>
    <row r="20" spans="2:8" customFormat="1" ht="15" customHeight="1" x14ac:dyDescent="0.2">
      <c r="B20" s="68"/>
      <c r="C20" s="68"/>
      <c r="D20" s="68"/>
      <c r="E20" s="68"/>
      <c r="F20" s="68"/>
      <c r="G20" s="68"/>
      <c r="H20" s="68"/>
    </row>
    <row r="21" spans="2:8" customFormat="1" ht="15" customHeight="1" x14ac:dyDescent="0.2"/>
    <row r="22" spans="2:8" customFormat="1" ht="15" customHeight="1" x14ac:dyDescent="0.2"/>
    <row r="23" spans="2:8" customFormat="1" ht="15" customHeight="1" x14ac:dyDescent="0.2"/>
    <row r="24" spans="2:8" customFormat="1" ht="15" customHeight="1" x14ac:dyDescent="0.2"/>
    <row r="25" spans="2:8" customFormat="1" ht="15" customHeight="1" x14ac:dyDescent="0.2"/>
    <row r="26" spans="2:8" customFormat="1" ht="15" customHeight="1" x14ac:dyDescent="0.2"/>
    <row r="27" spans="2:8" customFormat="1" ht="15" customHeight="1" x14ac:dyDescent="0.2"/>
    <row r="28" spans="2:8" customFormat="1" ht="15" customHeight="1" x14ac:dyDescent="0.2"/>
    <row r="29" spans="2:8" customFormat="1" ht="15" customHeight="1" x14ac:dyDescent="0.2"/>
    <row r="30" spans="2:8" customFormat="1" ht="15" customHeight="1" x14ac:dyDescent="0.2"/>
    <row r="31" spans="2:8" customFormat="1" ht="15" customHeight="1" x14ac:dyDescent="0.2"/>
    <row r="32" spans="2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mergeCells count="8">
    <mergeCell ref="B2:H2"/>
    <mergeCell ref="B14:H14"/>
    <mergeCell ref="B15:H15"/>
    <mergeCell ref="B16:H16"/>
    <mergeCell ref="B3:B4"/>
    <mergeCell ref="C3:D3"/>
    <mergeCell ref="E3:F3"/>
    <mergeCell ref="G3:H3"/>
  </mergeCells>
  <hyperlinks>
    <hyperlink ref="H1" location="Indice!A1" display="[índice Ç]" xr:uid="{00000000-0004-0000-0600-000000000000}"/>
    <hyperlink ref="B16" r:id="rId1" xr:uid="{00000000-0004-0000-0600-000001000000}"/>
  </hyperlinks>
  <pageMargins left="0.7" right="0.7" top="0.75" bottom="0.75" header="0.3" footer="0.3"/>
  <pageSetup paperSize="9" orientation="portrait" horizontalDpi="4294967293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1" t="s">
        <v>70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100" t="s">
        <v>60</v>
      </c>
      <c r="C21" s="98"/>
      <c r="D21" s="98"/>
      <c r="E21" s="98"/>
      <c r="F21" s="98"/>
    </row>
    <row r="22" spans="1:6" customFormat="1" ht="15" customHeight="1" x14ac:dyDescent="0.2">
      <c r="A22" s="10" t="s">
        <v>33</v>
      </c>
      <c r="B22" s="91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0:F20"/>
    <mergeCell ref="B21:F21"/>
    <mergeCell ref="B22:F22"/>
    <mergeCell ref="B2:F2"/>
  </mergeCells>
  <hyperlinks>
    <hyperlink ref="B22" r:id="rId1" xr:uid="{00000000-0004-0000-0700-000000000000}"/>
    <hyperlink ref="F1" location="Indice!A1" display="[índice Ç]" xr:uid="{00000000-0004-0000-07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5"/>
  <sheetViews>
    <sheetView showGridLines="0" zoomScaleNormal="100" workbookViewId="0">
      <selection activeCell="G22" sqref="G22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28</v>
      </c>
      <c r="B1" s="4" t="s">
        <v>29</v>
      </c>
      <c r="C1" s="4"/>
      <c r="D1" s="6"/>
      <c r="E1" s="6"/>
      <c r="F1" s="7" t="s">
        <v>30</v>
      </c>
    </row>
    <row r="2" spans="1:7" ht="45" customHeight="1" x14ac:dyDescent="0.2">
      <c r="B2" s="101" t="s">
        <v>71</v>
      </c>
      <c r="C2" s="88"/>
      <c r="D2" s="88"/>
      <c r="E2" s="88"/>
      <c r="F2" s="88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9" t="s">
        <v>31</v>
      </c>
      <c r="B20" s="84" t="s">
        <v>78</v>
      </c>
      <c r="C20" s="85"/>
      <c r="D20" s="85"/>
      <c r="E20" s="85"/>
      <c r="F20" s="85"/>
    </row>
    <row r="21" spans="1:6" customFormat="1" ht="30" customHeight="1" x14ac:dyDescent="0.2">
      <c r="A21" s="70" t="s">
        <v>32</v>
      </c>
      <c r="B21" s="100" t="s">
        <v>60</v>
      </c>
      <c r="C21" s="98"/>
      <c r="D21" s="98"/>
      <c r="E21" s="98"/>
      <c r="F21" s="98"/>
    </row>
    <row r="22" spans="1:6" customFormat="1" ht="15" customHeight="1" x14ac:dyDescent="0.2">
      <c r="A22" s="10" t="s">
        <v>33</v>
      </c>
      <c r="B22" s="91" t="s">
        <v>80</v>
      </c>
      <c r="C22" s="90"/>
      <c r="D22" s="90"/>
      <c r="E22" s="90"/>
      <c r="F22" s="90"/>
    </row>
    <row r="23" spans="1:6" customFormat="1" ht="15" customHeight="1" x14ac:dyDescent="0.2">
      <c r="B23" s="68"/>
      <c r="C23" s="68"/>
      <c r="D23" s="68"/>
      <c r="E23" s="68"/>
      <c r="F23" s="68"/>
    </row>
    <row r="24" spans="1:6" customFormat="1" ht="15" customHeight="1" x14ac:dyDescent="0.2">
      <c r="B24" s="68"/>
      <c r="C24" s="68"/>
      <c r="D24" s="68"/>
      <c r="E24" s="68"/>
      <c r="F24" s="68"/>
    </row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xr:uid="{00000000-0004-0000-0800-000000000000}"/>
    <hyperlink ref="F1" location="Indice!A1" display="[índice Ç]" xr:uid="{00000000-0004-0000-08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14</vt:i4>
      </vt:variant>
    </vt:vector>
  </HeadingPairs>
  <TitlesOfParts>
    <vt:vector size="14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Grafico 1</vt:lpstr>
      <vt:lpstr>Grafico 2</vt:lpstr>
      <vt:lpstr>Grafico 3</vt:lpstr>
      <vt:lpstr>Grafico 4</vt:lpstr>
      <vt:lpstr>Grafico 5</vt:lpstr>
      <vt:lpstr>Grafico 6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2015-09-02T20:08:05Z</dcterms:created>
  <dcterms:modified xsi:type="dcterms:W3CDTF">2020-05-15T09:30:47Z</dcterms:modified>
</cp:coreProperties>
</file>