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harts/chart1.xml" ContentType="application/vnd.openxmlformats-officedocument.drawingml.chart+xml"/>
  <Override PartName="/xl/drawings/drawing13.xml" ContentType="application/vnd.openxmlformats-officedocument.drawing+xml"/>
  <Override PartName="/xl/charts/chart2.xml" ContentType="application/vnd.openxmlformats-officedocument.drawingml.chart+xml"/>
  <Override PartName="/xl/drawings/drawing14.xml" ContentType="application/vnd.openxmlformats-officedocument.drawing+xml"/>
  <Override PartName="/xl/charts/chart3.xml" ContentType="application/vnd.openxmlformats-officedocument.drawingml.chart+xml"/>
  <Override PartName="/xl/drawings/drawing15.xml" ContentType="application/vnd.openxmlformats-officedocument.drawing+xml"/>
  <Override PartName="/xl/charts/chart4.xml" ContentType="application/vnd.openxmlformats-officedocument.drawingml.chart+xml"/>
  <Override PartName="/xl/drawings/drawing16.xml" ContentType="application/vnd.openxmlformats-officedocument.drawing+xml"/>
  <Override PartName="/xl/charts/chart5.xml" ContentType="application/vnd.openxmlformats-officedocument.drawingml.chart+xml"/>
  <Override PartName="/xl/drawings/drawing17.xml" ContentType="application/vnd.openxmlformats-officedocument.drawingml.chartshapes+xml"/>
  <Override PartName="/xl/drawings/drawing18.xml" ContentType="application/vnd.openxmlformats-officedocument.drawing+xml"/>
  <Override PartName="/xl/charts/chart6.xml" ContentType="application/vnd.openxmlformats-officedocument.drawingml.chart+xml"/>
  <Override PartName="/xl/drawings/drawing19.xml" ContentType="application/vnd.openxmlformats-officedocument.drawing+xml"/>
  <Override PartName="/xl/charts/chart7.xml" ContentType="application/vnd.openxmlformats-officedocument.drawingml.chart+xml"/>
  <Override PartName="/xl/drawings/drawing20.xml" ContentType="application/vnd.openxmlformats-officedocument.drawing+xml"/>
  <Override PartName="/xl/charts/chart8.xml" ContentType="application/vnd.openxmlformats-officedocument.drawingml.chart+xml"/>
  <Override PartName="/xl/drawings/drawing21.xml" ContentType="application/vnd.openxmlformats-officedocument.drawing+xml"/>
  <Override PartName="/xl/charts/chart9.xml" ContentType="application/vnd.openxmlformats-officedocument.drawingml.chart+xml"/>
  <Override PartName="/xl/drawings/drawing22.xml" ContentType="application/vnd.openxmlformats-officedocument.drawing+xml"/>
  <Override PartName="/xl/charts/chart10.xml" ContentType="application/vnd.openxmlformats-officedocument.drawingml.chart+xml"/>
  <Override PartName="/xl/drawings/drawing2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defaultThemeVersion="124226"/>
  <mc:AlternateContent xmlns:mc="http://schemas.openxmlformats.org/markup-compatibility/2006">
    <mc:Choice Requires="x15">
      <x15ac:absPath xmlns:x15ac="http://schemas.microsoft.com/office/spreadsheetml/2010/11/ac" url="C:\Users\inesm\Desktop\OEm\Teletrabalho\OEm fact sheet\Remessas 2020\"/>
    </mc:Choice>
  </mc:AlternateContent>
  <xr:revisionPtr revIDLastSave="0" documentId="13_ncr:1_{3A330168-FDF1-4CC1-8EE5-48A9024576F3}" xr6:coauthVersionLast="45" xr6:coauthVersionMax="45" xr10:uidLastSave="{00000000-0000-0000-0000-000000000000}"/>
  <bookViews>
    <workbookView xWindow="-120" yWindow="-120" windowWidth="29040" windowHeight="15840" tabRatio="921" xr2:uid="{00000000-000D-0000-FFFF-FFFF00000000}"/>
  </bookViews>
  <sheets>
    <sheet name="Índice" sheetId="36" r:id="rId1"/>
    <sheet name="Quadro 1" sheetId="1" r:id="rId2"/>
    <sheet name="Quadro 2" sheetId="5" r:id="rId3"/>
    <sheet name="Quadro 3" sheetId="6" r:id="rId4"/>
    <sheet name="Quadro 4" sheetId="7" r:id="rId5"/>
    <sheet name="Quadro 5" sheetId="18" r:id="rId6"/>
    <sheet name="Quadro 6" sheetId="16" r:id="rId7"/>
    <sheet name="Quadro 7" sheetId="19" r:id="rId8"/>
    <sheet name="Quadro 8" sheetId="38" r:id="rId9"/>
    <sheet name="Quadro 9" sheetId="17" r:id="rId10"/>
    <sheet name="Quadro 10" sheetId="21" r:id="rId11"/>
    <sheet name="Gráfico 1" sheetId="2" r:id="rId12"/>
    <sheet name="Gráfico 2" sheetId="8" r:id="rId13"/>
    <sheet name="Gráfico 3" sheetId="9" r:id="rId14"/>
    <sheet name="Gráfico 4" sheetId="37" r:id="rId15"/>
    <sheet name="Gráfico 5" sheetId="20" r:id="rId16"/>
    <sheet name="Gráfico 6" sheetId="39" r:id="rId17"/>
    <sheet name="Gráfico 7" sheetId="23" r:id="rId18"/>
    <sheet name="Gráfico 8" sheetId="26" r:id="rId19"/>
    <sheet name="Gráfico 9" sheetId="29" r:id="rId20"/>
    <sheet name="Gráfico 10" sheetId="34" r:id="rId21"/>
    <sheet name="Metainformação" sheetId="3" r:id="rId22"/>
  </sheets>
  <definedNames>
    <definedName name="_xlnm._FilterDatabase" localSheetId="9" hidden="1">'Quadro 9'!$A$4:$AS$218</definedName>
    <definedName name="_xlnm.Print_Titles" localSheetId="0">Índice!$1:$2</definedName>
    <definedName name="_xlnm.Print_Titles" localSheetId="21">Metainformação!$1:$2</definedName>
    <definedName name="_xlnm.Print_Titles" localSheetId="1">'Quadro 1'!$1:$4</definedName>
    <definedName name="_xlnm.Print_Titles" localSheetId="2">'Quadro 2'!$1:$4</definedName>
    <definedName name="_xlnm.Print_Titles" localSheetId="3">'Quadro 3'!$1:$4</definedName>
    <definedName name="_xlnm.Print_Titles" localSheetId="4">'Quadro 4'!$1:$4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11" i="36" l="1"/>
  <c r="B12" i="36"/>
  <c r="B10" i="36"/>
  <c r="C9" i="36"/>
  <c r="C10" i="36"/>
  <c r="B9" i="36"/>
  <c r="W7" i="19" l="1"/>
  <c r="W32" i="19"/>
  <c r="V32" i="19"/>
  <c r="U32" i="19"/>
  <c r="T32" i="19"/>
  <c r="S32" i="19"/>
  <c r="R32" i="19"/>
  <c r="Q32" i="19"/>
  <c r="P32" i="19"/>
  <c r="O32" i="19"/>
  <c r="N32" i="19"/>
  <c r="M32" i="19"/>
  <c r="L32" i="19"/>
  <c r="K32" i="19"/>
  <c r="J32" i="19"/>
  <c r="I32" i="19"/>
  <c r="H32" i="19"/>
  <c r="G32" i="19"/>
  <c r="F32" i="19"/>
  <c r="E32" i="19"/>
  <c r="D32" i="19"/>
  <c r="C32" i="19"/>
  <c r="C31" i="19"/>
  <c r="W30" i="19"/>
  <c r="W29" i="19"/>
  <c r="V30" i="19"/>
  <c r="U30" i="19"/>
  <c r="T30" i="19"/>
  <c r="S30" i="19"/>
  <c r="R30" i="19"/>
  <c r="Q30" i="19"/>
  <c r="P30" i="19"/>
  <c r="O30" i="19"/>
  <c r="N30" i="19"/>
  <c r="M30" i="19"/>
  <c r="L30" i="19"/>
  <c r="K30" i="19"/>
  <c r="J30" i="19"/>
  <c r="I30" i="19"/>
  <c r="H30" i="19"/>
  <c r="G30" i="19"/>
  <c r="F30" i="19"/>
  <c r="E30" i="19"/>
  <c r="D30" i="19"/>
  <c r="C30" i="19"/>
  <c r="V29" i="19"/>
  <c r="U29" i="19"/>
  <c r="T29" i="19"/>
  <c r="S29" i="19"/>
  <c r="R29" i="19"/>
  <c r="Q29" i="19"/>
  <c r="P29" i="19"/>
  <c r="O29" i="19"/>
  <c r="N29" i="19"/>
  <c r="M29" i="19"/>
  <c r="L29" i="19"/>
  <c r="K29" i="19"/>
  <c r="J29" i="19"/>
  <c r="I29" i="19"/>
  <c r="H29" i="19"/>
  <c r="G29" i="19"/>
  <c r="F29" i="19"/>
  <c r="E29" i="19"/>
  <c r="D29" i="19"/>
  <c r="C29" i="19"/>
  <c r="W28" i="19"/>
  <c r="V28" i="19"/>
  <c r="U28" i="19"/>
  <c r="T28" i="19"/>
  <c r="S28" i="19"/>
  <c r="R28" i="19"/>
  <c r="Q28" i="19"/>
  <c r="P28" i="19"/>
  <c r="O28" i="19"/>
  <c r="N28" i="19"/>
  <c r="M28" i="19"/>
  <c r="L28" i="19"/>
  <c r="K28" i="19"/>
  <c r="J28" i="19"/>
  <c r="I28" i="19"/>
  <c r="H28" i="19"/>
  <c r="G28" i="19"/>
  <c r="F28" i="19"/>
  <c r="E28" i="19"/>
  <c r="D28" i="19"/>
  <c r="C28" i="19"/>
  <c r="C27" i="19"/>
  <c r="C26" i="19"/>
  <c r="C25" i="19"/>
  <c r="C24" i="19"/>
  <c r="W23" i="19"/>
  <c r="W22" i="19"/>
  <c r="V23" i="19"/>
  <c r="U23" i="19"/>
  <c r="T23" i="19"/>
  <c r="S23" i="19"/>
  <c r="R23" i="19"/>
  <c r="Q23" i="19"/>
  <c r="P23" i="19"/>
  <c r="O23" i="19"/>
  <c r="N23" i="19"/>
  <c r="M23" i="19"/>
  <c r="L23" i="19"/>
  <c r="K23" i="19"/>
  <c r="J23" i="19"/>
  <c r="I23" i="19"/>
  <c r="H23" i="19"/>
  <c r="G23" i="19"/>
  <c r="F23" i="19"/>
  <c r="E23" i="19"/>
  <c r="D23" i="19"/>
  <c r="C23" i="19"/>
  <c r="E6" i="1" l="1"/>
  <c r="E7" i="1"/>
  <c r="E8" i="1"/>
  <c r="E9" i="1"/>
  <c r="E10" i="1"/>
  <c r="E11" i="1"/>
  <c r="E12" i="1"/>
  <c r="E13" i="1"/>
  <c r="E14" i="1"/>
  <c r="E15" i="1"/>
  <c r="E16" i="1"/>
  <c r="E17" i="1"/>
  <c r="E18" i="1"/>
  <c r="E19" i="1"/>
  <c r="E20" i="1"/>
  <c r="E21" i="1"/>
  <c r="E22" i="1"/>
  <c r="E23" i="1"/>
  <c r="E24" i="1"/>
  <c r="E25" i="1"/>
  <c r="E26" i="1"/>
  <c r="E27" i="1"/>
  <c r="E28" i="1"/>
  <c r="E29" i="1"/>
  <c r="E30" i="1"/>
  <c r="E31" i="1"/>
  <c r="E32" i="1"/>
  <c r="E33" i="1"/>
  <c r="E34" i="1"/>
  <c r="E35" i="1"/>
  <c r="E36" i="1"/>
  <c r="E37" i="1"/>
  <c r="E38" i="1"/>
  <c r="E39" i="1"/>
  <c r="E40" i="1"/>
  <c r="E41" i="1"/>
  <c r="E42" i="1"/>
  <c r="E43" i="1"/>
  <c r="E44" i="1"/>
  <c r="E45" i="1"/>
  <c r="E46" i="1"/>
  <c r="E47" i="1"/>
  <c r="E48" i="1"/>
  <c r="E49" i="1"/>
  <c r="E50" i="1"/>
  <c r="E51" i="1"/>
  <c r="E52" i="1"/>
  <c r="E53" i="1"/>
  <c r="E54" i="1"/>
  <c r="E55" i="1"/>
  <c r="E56" i="1"/>
  <c r="E57" i="1"/>
  <c r="E58" i="1"/>
  <c r="E59" i="1"/>
  <c r="E60" i="1"/>
  <c r="E61" i="1"/>
  <c r="E62" i="1"/>
  <c r="E63" i="1"/>
  <c r="E64" i="1"/>
  <c r="E65" i="1"/>
  <c r="E66" i="1"/>
  <c r="E67" i="1"/>
  <c r="E68" i="1"/>
  <c r="W6" i="19" l="1"/>
  <c r="H206" i="17" l="1"/>
  <c r="I182" i="17"/>
  <c r="G182" i="17"/>
  <c r="G181" i="17"/>
  <c r="H140" i="17"/>
  <c r="H107" i="17"/>
  <c r="H101" i="17"/>
  <c r="H49" i="17"/>
  <c r="H24" i="17"/>
  <c r="H99" i="17"/>
  <c r="G99" i="17"/>
  <c r="G28" i="17"/>
  <c r="I218" i="17"/>
  <c r="H218" i="17"/>
  <c r="G218" i="17"/>
  <c r="I194" i="17"/>
  <c r="I138" i="17"/>
  <c r="H138" i="17"/>
  <c r="G138" i="17"/>
  <c r="I103" i="17"/>
  <c r="G103" i="17"/>
  <c r="I77" i="17"/>
  <c r="H77" i="17"/>
  <c r="G77" i="17"/>
  <c r="W20" i="19" l="1"/>
  <c r="W19" i="19"/>
  <c r="W18" i="19"/>
  <c r="W17" i="19"/>
  <c r="W16" i="19"/>
  <c r="W15" i="19"/>
  <c r="W14" i="19"/>
  <c r="W13" i="19"/>
  <c r="W12" i="19"/>
  <c r="W11" i="19"/>
  <c r="W10" i="19"/>
  <c r="W9" i="19"/>
  <c r="W8" i="19"/>
  <c r="V36" i="19"/>
  <c r="U36" i="19"/>
  <c r="T36" i="19"/>
  <c r="V35" i="19"/>
  <c r="U35" i="19"/>
  <c r="T35" i="19"/>
  <c r="V34" i="19"/>
  <c r="U34" i="19"/>
  <c r="T34" i="19"/>
  <c r="V33" i="19"/>
  <c r="U33" i="19"/>
  <c r="T33" i="19"/>
  <c r="V31" i="19"/>
  <c r="U31" i="19"/>
  <c r="T31" i="19"/>
  <c r="V27" i="19"/>
  <c r="U27" i="19"/>
  <c r="T27" i="19"/>
  <c r="V26" i="19"/>
  <c r="U26" i="19"/>
  <c r="T26" i="19"/>
  <c r="V25" i="19"/>
  <c r="U25" i="19"/>
  <c r="T25" i="19"/>
  <c r="V24" i="19"/>
  <c r="U24" i="19"/>
  <c r="T24" i="19"/>
  <c r="V22" i="19"/>
  <c r="U22" i="19"/>
  <c r="T22" i="19"/>
  <c r="J28" i="18"/>
  <c r="I28" i="18"/>
  <c r="H28" i="18"/>
  <c r="G28" i="18"/>
  <c r="F28" i="18"/>
  <c r="J30" i="18"/>
  <c r="I30" i="18"/>
  <c r="H30" i="18"/>
  <c r="G30" i="18"/>
  <c r="F30" i="18"/>
  <c r="J29" i="18"/>
  <c r="I29" i="18"/>
  <c r="H29" i="18"/>
  <c r="G29" i="18"/>
  <c r="F29" i="18"/>
  <c r="I217" i="17" l="1"/>
  <c r="H217" i="17"/>
  <c r="I216" i="17"/>
  <c r="H216" i="17"/>
  <c r="I215" i="17"/>
  <c r="H215" i="17"/>
  <c r="I214" i="17"/>
  <c r="I213" i="17"/>
  <c r="I212" i="17"/>
  <c r="H212" i="17"/>
  <c r="I211" i="17"/>
  <c r="H211" i="17"/>
  <c r="I210" i="17"/>
  <c r="H210" i="17"/>
  <c r="I209" i="17"/>
  <c r="H209" i="17"/>
  <c r="I208" i="17"/>
  <c r="I207" i="17"/>
  <c r="H207" i="17"/>
  <c r="I206" i="17"/>
  <c r="I205" i="17"/>
  <c r="H205" i="17"/>
  <c r="I204" i="17"/>
  <c r="I203" i="17"/>
  <c r="H203" i="17"/>
  <c r="I202" i="17"/>
  <c r="H202" i="17"/>
  <c r="I201" i="17"/>
  <c r="H201" i="17"/>
  <c r="I200" i="17"/>
  <c r="I199" i="17"/>
  <c r="I198" i="17"/>
  <c r="H198" i="17"/>
  <c r="I197" i="17"/>
  <c r="I196" i="17"/>
  <c r="H196" i="17"/>
  <c r="I195" i="17"/>
  <c r="H195" i="17"/>
  <c r="H193" i="17"/>
  <c r="I192" i="17"/>
  <c r="H192" i="17"/>
  <c r="I191" i="17"/>
  <c r="H191" i="17"/>
  <c r="I187" i="17"/>
  <c r="H187" i="17"/>
  <c r="I186" i="17"/>
  <c r="H186" i="17"/>
  <c r="I185" i="17"/>
  <c r="H185" i="17"/>
  <c r="I184" i="17"/>
  <c r="H184" i="17"/>
  <c r="I183" i="17"/>
  <c r="I181" i="17"/>
  <c r="H181" i="17"/>
  <c r="I178" i="17"/>
  <c r="I177" i="17"/>
  <c r="I176" i="17"/>
  <c r="H176" i="17"/>
  <c r="I175" i="17"/>
  <c r="H175" i="17"/>
  <c r="I174" i="17"/>
  <c r="H174" i="17"/>
  <c r="I173" i="17"/>
  <c r="H173" i="17"/>
  <c r="I172" i="17"/>
  <c r="H172" i="17"/>
  <c r="I171" i="17"/>
  <c r="H171" i="17"/>
  <c r="I169" i="17"/>
  <c r="H169" i="17"/>
  <c r="I168" i="17"/>
  <c r="H168" i="17"/>
  <c r="I167" i="17"/>
  <c r="H167" i="17"/>
  <c r="I166" i="17"/>
  <c r="H166" i="17"/>
  <c r="I165" i="17"/>
  <c r="H165" i="17"/>
  <c r="I163" i="17"/>
  <c r="H163" i="17"/>
  <c r="I162" i="17"/>
  <c r="I161" i="17"/>
  <c r="H161" i="17"/>
  <c r="I160" i="17"/>
  <c r="H160" i="17"/>
  <c r="I159" i="17"/>
  <c r="H159" i="17"/>
  <c r="I158" i="17"/>
  <c r="I157" i="17"/>
  <c r="H157" i="17"/>
  <c r="I156" i="17"/>
  <c r="H156" i="17"/>
  <c r="I155" i="17"/>
  <c r="H155" i="17"/>
  <c r="I154" i="17"/>
  <c r="H154" i="17"/>
  <c r="I153" i="17"/>
  <c r="I152" i="17"/>
  <c r="H152" i="17"/>
  <c r="I151" i="17"/>
  <c r="H151" i="17"/>
  <c r="I150" i="17"/>
  <c r="H150" i="17"/>
  <c r="I149" i="17"/>
  <c r="H149" i="17"/>
  <c r="I148" i="17"/>
  <c r="H148" i="17"/>
  <c r="I147" i="17"/>
  <c r="H147" i="17"/>
  <c r="I146" i="17"/>
  <c r="H146" i="17"/>
  <c r="I145" i="17"/>
  <c r="H145" i="17"/>
  <c r="I144" i="17"/>
  <c r="H144" i="17"/>
  <c r="I142" i="17"/>
  <c r="H142" i="17"/>
  <c r="I141" i="17"/>
  <c r="H141" i="17"/>
  <c r="I139" i="17"/>
  <c r="H139" i="17"/>
  <c r="I137" i="17"/>
  <c r="H137" i="17"/>
  <c r="I136" i="17"/>
  <c r="H136" i="17"/>
  <c r="I135" i="17"/>
  <c r="H135" i="17"/>
  <c r="I134" i="17"/>
  <c r="H134" i="17"/>
  <c r="I133" i="17"/>
  <c r="H133" i="17"/>
  <c r="I132" i="17"/>
  <c r="H132" i="17"/>
  <c r="I131" i="17"/>
  <c r="H131" i="17"/>
  <c r="I130" i="17"/>
  <c r="H130" i="17"/>
  <c r="I129" i="17"/>
  <c r="H129" i="17"/>
  <c r="I128" i="17"/>
  <c r="H128" i="17"/>
  <c r="I127" i="17"/>
  <c r="H127" i="17"/>
  <c r="I126" i="17"/>
  <c r="H126" i="17"/>
  <c r="I123" i="17"/>
  <c r="H123" i="17"/>
  <c r="I122" i="17"/>
  <c r="H122" i="17"/>
  <c r="I121" i="17"/>
  <c r="H121" i="17"/>
  <c r="I120" i="17"/>
  <c r="H120" i="17"/>
  <c r="I119" i="17"/>
  <c r="I118" i="17"/>
  <c r="H118" i="17"/>
  <c r="I117" i="17"/>
  <c r="H117" i="17"/>
  <c r="I116" i="17"/>
  <c r="H116" i="17"/>
  <c r="I115" i="17"/>
  <c r="H115" i="17"/>
  <c r="I114" i="17"/>
  <c r="H114" i="17"/>
  <c r="I113" i="17"/>
  <c r="H113" i="17"/>
  <c r="I112" i="17"/>
  <c r="H112" i="17"/>
  <c r="I111" i="17"/>
  <c r="H111" i="17"/>
  <c r="I110" i="17"/>
  <c r="H110" i="17"/>
  <c r="I109" i="17"/>
  <c r="H109" i="17"/>
  <c r="I108" i="17"/>
  <c r="H108" i="17"/>
  <c r="I107" i="17"/>
  <c r="I106" i="17"/>
  <c r="H106" i="17"/>
  <c r="I105" i="17"/>
  <c r="H105" i="17"/>
  <c r="I102" i="17"/>
  <c r="I101" i="17"/>
  <c r="I95" i="17"/>
  <c r="I94" i="17"/>
  <c r="H94" i="17"/>
  <c r="I93" i="17"/>
  <c r="H93" i="17"/>
  <c r="I92" i="17"/>
  <c r="H92" i="17"/>
  <c r="I91" i="17"/>
  <c r="H91" i="17"/>
  <c r="I90" i="17"/>
  <c r="H90" i="17"/>
  <c r="I89" i="17"/>
  <c r="H89" i="17"/>
  <c r="I87" i="17"/>
  <c r="H87" i="17"/>
  <c r="I86" i="17"/>
  <c r="I85" i="17"/>
  <c r="H85" i="17"/>
  <c r="I82" i="17"/>
  <c r="H82" i="17"/>
  <c r="I81" i="17"/>
  <c r="H81" i="17"/>
  <c r="I80" i="17"/>
  <c r="H80" i="17"/>
  <c r="I79" i="17"/>
  <c r="H79" i="17"/>
  <c r="I78" i="17"/>
  <c r="H78" i="17"/>
  <c r="I76" i="17"/>
  <c r="H76" i="17"/>
  <c r="I75" i="17"/>
  <c r="H75" i="17"/>
  <c r="I74" i="17"/>
  <c r="H74" i="17"/>
  <c r="I73" i="17"/>
  <c r="H73" i="17"/>
  <c r="I72" i="17"/>
  <c r="H72" i="17"/>
  <c r="I71" i="17"/>
  <c r="H71" i="17"/>
  <c r="I70" i="17"/>
  <c r="H70" i="17"/>
  <c r="I69" i="17"/>
  <c r="H69" i="17"/>
  <c r="I68" i="17"/>
  <c r="H68" i="17"/>
  <c r="I67" i="17"/>
  <c r="H67" i="17"/>
  <c r="I65" i="17"/>
  <c r="H65" i="17"/>
  <c r="I63" i="17"/>
  <c r="H63" i="17"/>
  <c r="I62" i="17"/>
  <c r="H62" i="17"/>
  <c r="I61" i="17"/>
  <c r="H61" i="17"/>
  <c r="I60" i="17"/>
  <c r="H60" i="17"/>
  <c r="I59" i="17"/>
  <c r="H59" i="17"/>
  <c r="I58" i="17"/>
  <c r="I56" i="17"/>
  <c r="H56" i="17"/>
  <c r="I55" i="17"/>
  <c r="H55" i="17"/>
  <c r="I54" i="17"/>
  <c r="H54" i="17"/>
  <c r="I52" i="17"/>
  <c r="H52" i="17"/>
  <c r="I51" i="17"/>
  <c r="H51" i="17"/>
  <c r="I49" i="17"/>
  <c r="I48" i="17"/>
  <c r="H48" i="17"/>
  <c r="I47" i="17"/>
  <c r="H47" i="17"/>
  <c r="I46" i="17"/>
  <c r="H46" i="17"/>
  <c r="I45" i="17"/>
  <c r="H45" i="17"/>
  <c r="I43" i="17"/>
  <c r="H43" i="17"/>
  <c r="I42" i="17"/>
  <c r="H42" i="17"/>
  <c r="I41" i="17"/>
  <c r="H41" i="17"/>
  <c r="I40" i="17"/>
  <c r="H40" i="17"/>
  <c r="I39" i="17"/>
  <c r="H39" i="17"/>
  <c r="I38" i="17"/>
  <c r="H38" i="17"/>
  <c r="I37" i="17"/>
  <c r="H37" i="17"/>
  <c r="I36" i="17"/>
  <c r="H36" i="17"/>
  <c r="I35" i="17"/>
  <c r="H35" i="17"/>
  <c r="I33" i="17"/>
  <c r="H33" i="17"/>
  <c r="I32" i="17"/>
  <c r="H32" i="17"/>
  <c r="I31" i="17"/>
  <c r="H31" i="17"/>
  <c r="I30" i="17"/>
  <c r="H30" i="17"/>
  <c r="I29" i="17"/>
  <c r="H29" i="17"/>
  <c r="I28" i="17"/>
  <c r="H28" i="17"/>
  <c r="I27" i="17"/>
  <c r="H27" i="17"/>
  <c r="I26" i="17"/>
  <c r="H26" i="17"/>
  <c r="I25" i="17"/>
  <c r="H25" i="17"/>
  <c r="I24" i="17"/>
  <c r="I23" i="17"/>
  <c r="H23" i="17"/>
  <c r="I20" i="17"/>
  <c r="H20" i="17"/>
  <c r="I19" i="17"/>
  <c r="H19" i="17"/>
  <c r="I18" i="17"/>
  <c r="H18" i="17"/>
  <c r="I17" i="17"/>
  <c r="I16" i="17"/>
  <c r="H16" i="17"/>
  <c r="I15" i="17"/>
  <c r="H15" i="17"/>
  <c r="I14" i="17"/>
  <c r="H14" i="17"/>
  <c r="I13" i="17"/>
  <c r="H13" i="17"/>
  <c r="I12" i="17"/>
  <c r="H12" i="17"/>
  <c r="I11" i="17"/>
  <c r="H11" i="17"/>
  <c r="I8" i="17"/>
  <c r="H8" i="17"/>
  <c r="I7" i="17"/>
  <c r="H7" i="17"/>
  <c r="I6" i="17"/>
  <c r="H6" i="17"/>
  <c r="I5" i="17"/>
  <c r="G6" i="17"/>
  <c r="G217" i="17"/>
  <c r="G216" i="17"/>
  <c r="G215" i="17"/>
  <c r="G213" i="17"/>
  <c r="G212" i="17"/>
  <c r="G211" i="17"/>
  <c r="G210" i="17"/>
  <c r="G209" i="17"/>
  <c r="G208" i="17"/>
  <c r="G207" i="17"/>
  <c r="G206" i="17"/>
  <c r="G205" i="17"/>
  <c r="G204" i="17"/>
  <c r="G203" i="17"/>
  <c r="G202" i="17"/>
  <c r="G201" i="17"/>
  <c r="G200" i="17"/>
  <c r="G199" i="17"/>
  <c r="G198" i="17"/>
  <c r="G197" i="17"/>
  <c r="G196" i="17"/>
  <c r="G195" i="17"/>
  <c r="G193" i="17"/>
  <c r="G192" i="17"/>
  <c r="G191" i="17"/>
  <c r="G187" i="17"/>
  <c r="G186" i="17"/>
  <c r="G185" i="17"/>
  <c r="G184" i="17"/>
  <c r="G183" i="17"/>
  <c r="G178" i="17"/>
  <c r="G177" i="17"/>
  <c r="G176" i="17"/>
  <c r="G175" i="17"/>
  <c r="G174" i="17"/>
  <c r="G173" i="17"/>
  <c r="G172" i="17"/>
  <c r="G171" i="17"/>
  <c r="G169" i="17"/>
  <c r="G168" i="17"/>
  <c r="G167" i="17"/>
  <c r="G166" i="17"/>
  <c r="G165" i="17"/>
  <c r="G163" i="17"/>
  <c r="G161" i="17"/>
  <c r="G160" i="17"/>
  <c r="G159" i="17"/>
  <c r="G158" i="17"/>
  <c r="G157" i="17"/>
  <c r="G156" i="17"/>
  <c r="G155" i="17"/>
  <c r="G154" i="17"/>
  <c r="G152" i="17"/>
  <c r="G151" i="17"/>
  <c r="G150" i="17"/>
  <c r="G149" i="17"/>
  <c r="G148" i="17"/>
  <c r="G147" i="17"/>
  <c r="G146" i="17"/>
  <c r="G145" i="17"/>
  <c r="G144" i="17"/>
  <c r="G142" i="17"/>
  <c r="G141" i="17"/>
  <c r="G140" i="17"/>
  <c r="G139" i="17"/>
  <c r="G137" i="17"/>
  <c r="G136" i="17"/>
  <c r="G135" i="17"/>
  <c r="G134" i="17"/>
  <c r="G133" i="17"/>
  <c r="G132" i="17"/>
  <c r="G131" i="17"/>
  <c r="G130" i="17"/>
  <c r="G129" i="17"/>
  <c r="G128" i="17"/>
  <c r="G127" i="17"/>
  <c r="G126" i="17"/>
  <c r="G123" i="17"/>
  <c r="G122" i="17"/>
  <c r="G121" i="17"/>
  <c r="G120" i="17"/>
  <c r="G119" i="17"/>
  <c r="G118" i="17"/>
  <c r="G117" i="17"/>
  <c r="G116" i="17"/>
  <c r="G115" i="17"/>
  <c r="G114" i="17"/>
  <c r="G113" i="17"/>
  <c r="G112" i="17"/>
  <c r="G111" i="17"/>
  <c r="G110" i="17"/>
  <c r="G109" i="17"/>
  <c r="G108" i="17"/>
  <c r="G107" i="17"/>
  <c r="G106" i="17"/>
  <c r="G105" i="17"/>
  <c r="G102" i="17"/>
  <c r="G101" i="17"/>
  <c r="G95" i="17"/>
  <c r="G94" i="17"/>
  <c r="G93" i="17"/>
  <c r="G92" i="17"/>
  <c r="G91" i="17"/>
  <c r="G90" i="17"/>
  <c r="G89" i="17"/>
  <c r="G87" i="17"/>
  <c r="G86" i="17"/>
  <c r="G85" i="17"/>
  <c r="G82" i="17"/>
  <c r="G81" i="17"/>
  <c r="G80" i="17"/>
  <c r="G79" i="17"/>
  <c r="G78" i="17"/>
  <c r="G76" i="17"/>
  <c r="G75" i="17"/>
  <c r="G74" i="17"/>
  <c r="G73" i="17"/>
  <c r="G72" i="17"/>
  <c r="G71" i="17"/>
  <c r="G70" i="17"/>
  <c r="G69" i="17"/>
  <c r="G68" i="17"/>
  <c r="G67" i="17"/>
  <c r="G65" i="17"/>
  <c r="G63" i="17"/>
  <c r="G62" i="17"/>
  <c r="G61" i="17"/>
  <c r="G60" i="17"/>
  <c r="G59" i="17"/>
  <c r="G58" i="17"/>
  <c r="G56" i="17"/>
  <c r="G55" i="17"/>
  <c r="G54" i="17"/>
  <c r="G52" i="17"/>
  <c r="G51" i="17"/>
  <c r="G49" i="17"/>
  <c r="G48" i="17"/>
  <c r="G47" i="17"/>
  <c r="G46" i="17"/>
  <c r="G45" i="17"/>
  <c r="G43" i="17"/>
  <c r="G42" i="17"/>
  <c r="G41" i="17"/>
  <c r="G40" i="17"/>
  <c r="G39" i="17"/>
  <c r="G38" i="17"/>
  <c r="G37" i="17"/>
  <c r="G36" i="17"/>
  <c r="G35" i="17"/>
  <c r="G33" i="17"/>
  <c r="G32" i="17"/>
  <c r="G31" i="17"/>
  <c r="G30" i="17"/>
  <c r="G29" i="17"/>
  <c r="G27" i="17"/>
  <c r="G26" i="17"/>
  <c r="G25" i="17"/>
  <c r="G24" i="17"/>
  <c r="G23" i="17"/>
  <c r="G20" i="17"/>
  <c r="G19" i="17"/>
  <c r="G18" i="17"/>
  <c r="G16" i="17"/>
  <c r="G15" i="17"/>
  <c r="G14" i="17"/>
  <c r="G13" i="17"/>
  <c r="G12" i="17"/>
  <c r="G11" i="17"/>
  <c r="G8" i="17"/>
  <c r="G7" i="17"/>
  <c r="G5" i="17"/>
  <c r="F6" i="18" l="1"/>
  <c r="W34" i="19" l="1"/>
  <c r="W35" i="19"/>
  <c r="W36" i="19"/>
  <c r="W33" i="19"/>
  <c r="O33" i="19"/>
  <c r="P33" i="19"/>
  <c r="Q33" i="19"/>
  <c r="R33" i="19"/>
  <c r="S33" i="19"/>
  <c r="O34" i="19"/>
  <c r="P34" i="19"/>
  <c r="Q34" i="19"/>
  <c r="R34" i="19"/>
  <c r="S34" i="19"/>
  <c r="O35" i="19"/>
  <c r="P35" i="19"/>
  <c r="Q35" i="19"/>
  <c r="R35" i="19"/>
  <c r="S35" i="19"/>
  <c r="O36" i="19"/>
  <c r="P36" i="19"/>
  <c r="Q36" i="19"/>
  <c r="R36" i="19"/>
  <c r="S36" i="19"/>
  <c r="C33" i="19"/>
  <c r="W26" i="19"/>
  <c r="D26" i="19"/>
  <c r="E26" i="19"/>
  <c r="F26" i="19"/>
  <c r="G26" i="19"/>
  <c r="H26" i="19"/>
  <c r="I26" i="19"/>
  <c r="J26" i="19"/>
  <c r="K26" i="19"/>
  <c r="L26" i="19"/>
  <c r="M26" i="19"/>
  <c r="N26" i="19"/>
  <c r="O26" i="19"/>
  <c r="P26" i="19"/>
  <c r="Q26" i="19"/>
  <c r="R26" i="19"/>
  <c r="S26" i="19"/>
  <c r="W31" i="19" l="1"/>
  <c r="D31" i="19"/>
  <c r="E31" i="19"/>
  <c r="F31" i="19"/>
  <c r="G31" i="19"/>
  <c r="H31" i="19"/>
  <c r="I31" i="19"/>
  <c r="J31" i="19"/>
  <c r="K31" i="19"/>
  <c r="L31" i="19"/>
  <c r="M31" i="19"/>
  <c r="N31" i="19"/>
  <c r="O31" i="19"/>
  <c r="P31" i="19"/>
  <c r="Q31" i="19"/>
  <c r="R31" i="19"/>
  <c r="S31" i="19"/>
  <c r="W27" i="19"/>
  <c r="W25" i="19" l="1"/>
  <c r="D27" i="19"/>
  <c r="E27" i="19"/>
  <c r="F27" i="19"/>
  <c r="G27" i="19"/>
  <c r="H27" i="19"/>
  <c r="I27" i="19"/>
  <c r="J27" i="19"/>
  <c r="K27" i="19"/>
  <c r="L27" i="19"/>
  <c r="M27" i="19"/>
  <c r="N27" i="19"/>
  <c r="O27" i="19"/>
  <c r="P27" i="19"/>
  <c r="Q27" i="19"/>
  <c r="R27" i="19"/>
  <c r="S27" i="19"/>
  <c r="W24" i="19"/>
  <c r="D25" i="19"/>
  <c r="E25" i="19"/>
  <c r="F25" i="19"/>
  <c r="G25" i="19"/>
  <c r="H25" i="19"/>
  <c r="I25" i="19"/>
  <c r="J25" i="19"/>
  <c r="K25" i="19"/>
  <c r="L25" i="19"/>
  <c r="M25" i="19"/>
  <c r="N25" i="19"/>
  <c r="O25" i="19"/>
  <c r="P25" i="19"/>
  <c r="Q25" i="19"/>
  <c r="R25" i="19"/>
  <c r="S25" i="19"/>
  <c r="D24" i="19"/>
  <c r="E24" i="19"/>
  <c r="F24" i="19"/>
  <c r="G24" i="19"/>
  <c r="H24" i="19"/>
  <c r="I24" i="19"/>
  <c r="J24" i="19"/>
  <c r="K24" i="19"/>
  <c r="L24" i="19"/>
  <c r="M24" i="19"/>
  <c r="N24" i="19"/>
  <c r="O24" i="19"/>
  <c r="P24" i="19"/>
  <c r="Q24" i="19"/>
  <c r="R24" i="19"/>
  <c r="S24" i="19"/>
  <c r="C22" i="19"/>
  <c r="D33" i="19"/>
  <c r="E33" i="19"/>
  <c r="F33" i="19"/>
  <c r="G33" i="19"/>
  <c r="H33" i="19"/>
  <c r="I33" i="19"/>
  <c r="J33" i="19"/>
  <c r="K33" i="19"/>
  <c r="L33" i="19"/>
  <c r="M33" i="19"/>
  <c r="N33" i="19"/>
  <c r="C34" i="19"/>
  <c r="D34" i="19"/>
  <c r="E34" i="19"/>
  <c r="F34" i="19"/>
  <c r="G34" i="19"/>
  <c r="H34" i="19"/>
  <c r="I34" i="19"/>
  <c r="J34" i="19"/>
  <c r="K34" i="19"/>
  <c r="L34" i="19"/>
  <c r="M34" i="19"/>
  <c r="N34" i="19"/>
  <c r="C35" i="19"/>
  <c r="D35" i="19"/>
  <c r="E35" i="19"/>
  <c r="F35" i="19"/>
  <c r="G35" i="19"/>
  <c r="H35" i="19"/>
  <c r="I35" i="19"/>
  <c r="J35" i="19"/>
  <c r="K35" i="19"/>
  <c r="L35" i="19"/>
  <c r="M35" i="19"/>
  <c r="N35" i="19"/>
  <c r="C36" i="19"/>
  <c r="D36" i="19"/>
  <c r="E36" i="19"/>
  <c r="F36" i="19"/>
  <c r="G36" i="19"/>
  <c r="H36" i="19"/>
  <c r="I36" i="19"/>
  <c r="J36" i="19"/>
  <c r="K36" i="19"/>
  <c r="L36" i="19"/>
  <c r="M36" i="19"/>
  <c r="N36" i="19"/>
  <c r="D22" i="19"/>
  <c r="E22" i="19"/>
  <c r="F22" i="19"/>
  <c r="G22" i="19"/>
  <c r="H22" i="19"/>
  <c r="I22" i="19"/>
  <c r="J22" i="19"/>
  <c r="K22" i="19"/>
  <c r="L22" i="19"/>
  <c r="M22" i="19"/>
  <c r="N22" i="19"/>
  <c r="O22" i="19"/>
  <c r="P22" i="19"/>
  <c r="Q22" i="19"/>
  <c r="R22" i="19"/>
  <c r="S22" i="19"/>
  <c r="I6" i="18"/>
  <c r="F22" i="18"/>
  <c r="J27" i="18"/>
  <c r="I27" i="18"/>
  <c r="H27" i="18"/>
  <c r="G27" i="18"/>
  <c r="F27" i="18"/>
  <c r="J26" i="18"/>
  <c r="I26" i="18"/>
  <c r="H26" i="18"/>
  <c r="G26" i="18"/>
  <c r="F26" i="18"/>
  <c r="J25" i="18"/>
  <c r="I25" i="18"/>
  <c r="H25" i="18"/>
  <c r="G25" i="18"/>
  <c r="F25" i="18"/>
  <c r="J24" i="18"/>
  <c r="I24" i="18"/>
  <c r="H24" i="18"/>
  <c r="G24" i="18"/>
  <c r="F24" i="18"/>
  <c r="J23" i="18"/>
  <c r="I23" i="18"/>
  <c r="H23" i="18"/>
  <c r="G23" i="18"/>
  <c r="F23" i="18"/>
  <c r="D67" i="5" l="1"/>
  <c r="D66" i="6"/>
  <c r="D65" i="6"/>
  <c r="D64" i="6"/>
  <c r="D63" i="6"/>
  <c r="D62" i="6"/>
  <c r="D61" i="6"/>
  <c r="D64" i="5"/>
  <c r="D66" i="5"/>
  <c r="D65" i="5"/>
  <c r="D63" i="5"/>
  <c r="D62" i="5"/>
  <c r="D61" i="5"/>
  <c r="D69" i="5"/>
  <c r="B4" i="36" l="1"/>
  <c r="C7" i="36" l="1"/>
  <c r="C8" i="36"/>
  <c r="C11" i="36"/>
  <c r="C12" i="36"/>
  <c r="F29" i="7" l="1"/>
  <c r="F28" i="7"/>
  <c r="F27" i="7"/>
  <c r="F26" i="7"/>
  <c r="F25" i="7"/>
  <c r="F23" i="7"/>
  <c r="F22" i="7"/>
  <c r="F21" i="7"/>
  <c r="F20" i="7"/>
  <c r="F19" i="7"/>
  <c r="F18" i="7"/>
  <c r="F16" i="7"/>
  <c r="F15" i="7"/>
  <c r="F14" i="7"/>
  <c r="F13" i="7"/>
  <c r="F12" i="7"/>
  <c r="F11" i="7"/>
  <c r="F10" i="7"/>
  <c r="F9" i="7"/>
  <c r="F8" i="7"/>
  <c r="F7" i="7"/>
  <c r="D29" i="7"/>
  <c r="D28" i="7"/>
  <c r="D27" i="7"/>
  <c r="D26" i="7"/>
  <c r="D25" i="7"/>
  <c r="D23" i="7"/>
  <c r="D22" i="7"/>
  <c r="D21" i="7"/>
  <c r="D20" i="7"/>
  <c r="D19" i="7"/>
  <c r="D18" i="7"/>
  <c r="D16" i="7"/>
  <c r="D15" i="7"/>
  <c r="D14" i="7"/>
  <c r="D13" i="7"/>
  <c r="D12" i="7"/>
  <c r="D11" i="7"/>
  <c r="D10" i="7"/>
  <c r="D9" i="7"/>
  <c r="D8" i="7"/>
  <c r="D7" i="7"/>
  <c r="J21" i="18"/>
  <c r="J19" i="18"/>
  <c r="J17" i="18"/>
  <c r="J16" i="18"/>
  <c r="J15" i="18"/>
  <c r="J14" i="18"/>
  <c r="J13" i="18"/>
  <c r="J11" i="18"/>
  <c r="J9" i="18"/>
  <c r="J8" i="18"/>
  <c r="J7" i="18"/>
  <c r="H11" i="18"/>
  <c r="J10" i="18"/>
  <c r="H17" i="18"/>
  <c r="B15" i="36"/>
  <c r="C13" i="36"/>
  <c r="B13" i="36"/>
  <c r="B8" i="36"/>
  <c r="C6" i="36"/>
  <c r="B7" i="36"/>
  <c r="B6" i="36"/>
  <c r="B5" i="36"/>
  <c r="C5" i="36"/>
  <c r="C4" i="36"/>
  <c r="I22" i="18"/>
  <c r="I21" i="18"/>
  <c r="I20" i="18"/>
  <c r="I19" i="18"/>
  <c r="I18" i="18"/>
  <c r="I17" i="18"/>
  <c r="I16" i="18"/>
  <c r="I15" i="18"/>
  <c r="I14" i="18"/>
  <c r="I13" i="18"/>
  <c r="I12" i="18"/>
  <c r="I11" i="18"/>
  <c r="I10" i="18"/>
  <c r="I9" i="18"/>
  <c r="I8" i="18"/>
  <c r="I7" i="18"/>
  <c r="G13" i="18"/>
  <c r="G14" i="18"/>
  <c r="G15" i="18"/>
  <c r="G16" i="18"/>
  <c r="G17" i="18"/>
  <c r="G18" i="18"/>
  <c r="G19" i="18"/>
  <c r="G20" i="18"/>
  <c r="G21" i="18"/>
  <c r="G22" i="18"/>
  <c r="G12" i="18"/>
  <c r="F13" i="18"/>
  <c r="F14" i="18"/>
  <c r="F15" i="18"/>
  <c r="F16" i="18"/>
  <c r="F17" i="18"/>
  <c r="F18" i="18"/>
  <c r="F19" i="18"/>
  <c r="F20" i="18"/>
  <c r="F21" i="18"/>
  <c r="F12" i="18"/>
  <c r="F7" i="18"/>
  <c r="F8" i="18"/>
  <c r="F9" i="18"/>
  <c r="F10" i="18"/>
  <c r="F11" i="18"/>
  <c r="G7" i="18"/>
  <c r="G8" i="18"/>
  <c r="G9" i="18"/>
  <c r="G10" i="18"/>
  <c r="G11" i="18"/>
  <c r="G6" i="18"/>
  <c r="H25" i="7"/>
  <c r="H23" i="7"/>
  <c r="H22" i="7"/>
  <c r="H21" i="7"/>
  <c r="H20" i="7"/>
  <c r="H19" i="7"/>
  <c r="H18" i="7"/>
  <c r="H29" i="7"/>
  <c r="H28" i="7"/>
  <c r="H27" i="7"/>
  <c r="H26" i="7"/>
  <c r="H16" i="7"/>
  <c r="H15" i="7"/>
  <c r="H14" i="7"/>
  <c r="H13" i="7"/>
  <c r="H12" i="7"/>
  <c r="H11" i="7"/>
  <c r="H10" i="7"/>
  <c r="H9" i="7"/>
  <c r="H8" i="7"/>
  <c r="H7" i="7"/>
  <c r="G29" i="7"/>
  <c r="G28" i="7"/>
  <c r="G27" i="7"/>
  <c r="G26" i="7"/>
  <c r="G25" i="7"/>
  <c r="G23" i="7"/>
  <c r="G22" i="7"/>
  <c r="G21" i="7"/>
  <c r="G20" i="7"/>
  <c r="G19" i="7"/>
  <c r="G18" i="7"/>
  <c r="G16" i="7"/>
  <c r="G15" i="7"/>
  <c r="G14" i="7"/>
  <c r="G13" i="7"/>
  <c r="G12" i="7"/>
  <c r="G11" i="7"/>
  <c r="G10" i="7"/>
  <c r="G9" i="7"/>
  <c r="G8" i="7"/>
  <c r="G7" i="7"/>
  <c r="E72" i="1"/>
  <c r="E71" i="1"/>
  <c r="E70" i="1"/>
  <c r="E69" i="1"/>
  <c r="E5" i="1"/>
  <c r="D5" i="6"/>
  <c r="E5" i="6" s="1"/>
  <c r="D6" i="6"/>
  <c r="D7" i="6"/>
  <c r="D8" i="6"/>
  <c r="D9" i="6"/>
  <c r="D10" i="6"/>
  <c r="D11" i="6"/>
  <c r="D12" i="6"/>
  <c r="D13" i="6"/>
  <c r="D14" i="6"/>
  <c r="D15" i="6"/>
  <c r="D16" i="6"/>
  <c r="D17" i="6"/>
  <c r="D18" i="6"/>
  <c r="D19" i="6"/>
  <c r="D20" i="6"/>
  <c r="D21" i="6"/>
  <c r="D22" i="6"/>
  <c r="D23" i="6"/>
  <c r="D24" i="6"/>
  <c r="D25" i="6"/>
  <c r="D26" i="6"/>
  <c r="D27" i="6"/>
  <c r="D28" i="6"/>
  <c r="D29" i="6"/>
  <c r="D30" i="6"/>
  <c r="D31" i="6"/>
  <c r="D32" i="6"/>
  <c r="D33" i="6"/>
  <c r="D34" i="6"/>
  <c r="D35" i="6"/>
  <c r="D36" i="6"/>
  <c r="D37" i="6"/>
  <c r="D38" i="6"/>
  <c r="D39" i="6"/>
  <c r="D40" i="6"/>
  <c r="D41" i="6"/>
  <c r="D42" i="6"/>
  <c r="D43" i="6"/>
  <c r="D44" i="6"/>
  <c r="D45" i="6"/>
  <c r="D46" i="6"/>
  <c r="D47" i="6"/>
  <c r="D48" i="6"/>
  <c r="D49" i="6"/>
  <c r="D50" i="6"/>
  <c r="D51" i="6"/>
  <c r="D52" i="6"/>
  <c r="D53" i="6"/>
  <c r="D54" i="6"/>
  <c r="D55" i="6"/>
  <c r="D56" i="6"/>
  <c r="D57" i="6"/>
  <c r="D58" i="6"/>
  <c r="D59" i="6"/>
  <c r="D60" i="6"/>
  <c r="D67" i="6"/>
  <c r="D72" i="6"/>
  <c r="D71" i="6"/>
  <c r="D70" i="6"/>
  <c r="D69" i="6"/>
  <c r="D68" i="6"/>
  <c r="D72" i="5"/>
  <c r="D71" i="5"/>
  <c r="D70" i="5"/>
  <c r="D68" i="5"/>
  <c r="D60" i="5"/>
  <c r="D59" i="5"/>
  <c r="D58" i="5"/>
  <c r="D57" i="5"/>
  <c r="D56" i="5"/>
  <c r="D55" i="5"/>
  <c r="D54" i="5"/>
  <c r="D53" i="5"/>
  <c r="D52" i="5"/>
  <c r="D51" i="5"/>
  <c r="D50" i="5"/>
  <c r="D49" i="5"/>
  <c r="D48" i="5"/>
  <c r="D47" i="5"/>
  <c r="D46" i="5"/>
  <c r="D45" i="5"/>
  <c r="D44" i="5"/>
  <c r="D43" i="5"/>
  <c r="D42" i="5"/>
  <c r="D41" i="5"/>
  <c r="D40" i="5"/>
  <c r="D39" i="5"/>
  <c r="D38" i="5"/>
  <c r="D37" i="5"/>
  <c r="D36" i="5"/>
  <c r="D35" i="5"/>
  <c r="D34" i="5"/>
  <c r="D33" i="5"/>
  <c r="D32" i="5"/>
  <c r="D31" i="5"/>
  <c r="D30" i="5"/>
  <c r="D29" i="5"/>
  <c r="D28" i="5"/>
  <c r="D27" i="5"/>
  <c r="D26" i="5"/>
  <c r="D25" i="5"/>
  <c r="D24" i="5"/>
  <c r="D23" i="5"/>
  <c r="D22" i="5"/>
  <c r="D21" i="5"/>
  <c r="D20" i="5"/>
  <c r="D19" i="5"/>
  <c r="D18" i="5"/>
  <c r="D17" i="5"/>
  <c r="D16" i="5"/>
  <c r="D15" i="5"/>
  <c r="D14" i="5"/>
  <c r="D13" i="5"/>
  <c r="D12" i="5"/>
  <c r="D11" i="5"/>
  <c r="D10" i="5"/>
  <c r="D9" i="5"/>
  <c r="D8" i="5"/>
  <c r="D7" i="5"/>
  <c r="D6" i="5"/>
  <c r="D5" i="5"/>
  <c r="E5" i="5" s="1"/>
  <c r="E6" i="5" l="1"/>
  <c r="E7" i="5" s="1"/>
  <c r="E8" i="5" s="1"/>
  <c r="E9" i="5" s="1"/>
  <c r="E10" i="5" s="1"/>
  <c r="E11" i="5" s="1"/>
  <c r="E12" i="5" s="1"/>
  <c r="E13" i="5" s="1"/>
  <c r="E14" i="5" s="1"/>
  <c r="E15" i="5" s="1"/>
  <c r="E16" i="5" s="1"/>
  <c r="E17" i="5" s="1"/>
  <c r="E18" i="5" s="1"/>
  <c r="E19" i="5" s="1"/>
  <c r="E20" i="5" s="1"/>
  <c r="E21" i="5" s="1"/>
  <c r="E22" i="5" s="1"/>
  <c r="E23" i="5" s="1"/>
  <c r="E24" i="5" s="1"/>
  <c r="E25" i="5" s="1"/>
  <c r="E26" i="5" s="1"/>
  <c r="E27" i="5" s="1"/>
  <c r="E28" i="5" s="1"/>
  <c r="E29" i="5" s="1"/>
  <c r="E30" i="5" s="1"/>
  <c r="E31" i="5" s="1"/>
  <c r="E32" i="5" s="1"/>
  <c r="E33" i="5" s="1"/>
  <c r="E34" i="5" s="1"/>
  <c r="E35" i="5" s="1"/>
  <c r="E36" i="5" s="1"/>
  <c r="E37" i="5" s="1"/>
  <c r="E38" i="5" s="1"/>
  <c r="E39" i="5" s="1"/>
  <c r="E40" i="5" s="1"/>
  <c r="E41" i="5" s="1"/>
  <c r="E42" i="5" s="1"/>
  <c r="E43" i="5" s="1"/>
  <c r="E44" i="5" s="1"/>
  <c r="E45" i="5" s="1"/>
  <c r="E46" i="5" s="1"/>
  <c r="E47" i="5" s="1"/>
  <c r="E48" i="5" s="1"/>
  <c r="E49" i="5" s="1"/>
  <c r="E50" i="5" s="1"/>
  <c r="E51" i="5" s="1"/>
  <c r="E52" i="5" s="1"/>
  <c r="E53" i="5" s="1"/>
  <c r="E54" i="5" s="1"/>
  <c r="E55" i="5" s="1"/>
  <c r="E56" i="5" s="1"/>
  <c r="E57" i="5" s="1"/>
  <c r="E58" i="5" s="1"/>
  <c r="E59" i="5" s="1"/>
  <c r="E60" i="5" s="1"/>
  <c r="H10" i="18"/>
  <c r="E6" i="6"/>
  <c r="E7" i="6" s="1"/>
  <c r="E8" i="6" s="1"/>
  <c r="E9" i="6" s="1"/>
  <c r="E10" i="6" s="1"/>
  <c r="E11" i="6" s="1"/>
  <c r="E12" i="6" s="1"/>
  <c r="E13" i="6" s="1"/>
  <c r="E14" i="6" s="1"/>
  <c r="E15" i="6" s="1"/>
  <c r="E16" i="6" s="1"/>
  <c r="E17" i="6" s="1"/>
  <c r="E18" i="6" s="1"/>
  <c r="E19" i="6" s="1"/>
  <c r="E20" i="6" s="1"/>
  <c r="E21" i="6" s="1"/>
  <c r="E22" i="6" s="1"/>
  <c r="E23" i="6" s="1"/>
  <c r="E24" i="6" s="1"/>
  <c r="E25" i="6" s="1"/>
  <c r="E26" i="6" s="1"/>
  <c r="E27" i="6" s="1"/>
  <c r="E28" i="6" s="1"/>
  <c r="E29" i="6" s="1"/>
  <c r="E30" i="6" s="1"/>
  <c r="E31" i="6" s="1"/>
  <c r="E32" i="6" s="1"/>
  <c r="E33" i="6" s="1"/>
  <c r="E34" i="6" s="1"/>
  <c r="E35" i="6" s="1"/>
  <c r="E36" i="6" s="1"/>
  <c r="E37" i="6" s="1"/>
  <c r="E38" i="6" s="1"/>
  <c r="E39" i="6" s="1"/>
  <c r="E40" i="6" s="1"/>
  <c r="E41" i="6" s="1"/>
  <c r="E42" i="6" s="1"/>
  <c r="E43" i="6" s="1"/>
  <c r="E44" i="6" s="1"/>
  <c r="E45" i="6" s="1"/>
  <c r="E46" i="6" s="1"/>
  <c r="E47" i="6" s="1"/>
  <c r="E48" i="6" s="1"/>
  <c r="E49" i="6" s="1"/>
  <c r="E50" i="6" s="1"/>
  <c r="E51" i="6" s="1"/>
  <c r="E52" i="6" s="1"/>
  <c r="E53" i="6" s="1"/>
  <c r="E54" i="6" s="1"/>
  <c r="E55" i="6" s="1"/>
  <c r="E56" i="6" s="1"/>
  <c r="E57" i="6" s="1"/>
  <c r="E58" i="6" s="1"/>
  <c r="E59" i="6" s="1"/>
  <c r="E60" i="6" s="1"/>
  <c r="E61" i="6" s="1"/>
  <c r="E62" i="6" s="1"/>
  <c r="E63" i="6" s="1"/>
  <c r="E64" i="6" s="1"/>
  <c r="E65" i="6" s="1"/>
  <c r="E66" i="6" s="1"/>
  <c r="E67" i="6" s="1"/>
  <c r="H9" i="18"/>
  <c r="J6" i="18"/>
  <c r="H8" i="18"/>
  <c r="H14" i="18"/>
  <c r="J12" i="18"/>
  <c r="H13" i="18"/>
  <c r="H12" i="18"/>
  <c r="H19" i="18"/>
  <c r="H21" i="18"/>
  <c r="H15" i="18"/>
  <c r="J20" i="18"/>
  <c r="H20" i="18"/>
  <c r="J22" i="18"/>
  <c r="H22" i="18"/>
  <c r="J18" i="18"/>
  <c r="H18" i="18"/>
  <c r="H16" i="18"/>
  <c r="H7" i="18"/>
  <c r="H6" i="18"/>
  <c r="E61" i="5" l="1"/>
  <c r="E62" i="5" s="1"/>
  <c r="E63" i="5" s="1"/>
  <c r="E64" i="5" s="1"/>
  <c r="E65" i="5" s="1"/>
  <c r="E66" i="5" s="1"/>
  <c r="E67" i="5" s="1"/>
</calcChain>
</file>

<file path=xl/sharedStrings.xml><?xml version="1.0" encoding="utf-8"?>
<sst xmlns="http://schemas.openxmlformats.org/spreadsheetml/2006/main" count="1217" uniqueCount="348">
  <si>
    <t>Definições</t>
  </si>
  <si>
    <t>Fontes</t>
  </si>
  <si>
    <t>link</t>
  </si>
  <si>
    <t>Nova Zelândia</t>
  </si>
  <si>
    <t>Polónia</t>
  </si>
  <si>
    <t>Reino Unido</t>
  </si>
  <si>
    <t>República Checa</t>
  </si>
  <si>
    <t>Saldo</t>
  </si>
  <si>
    <t>Total</t>
  </si>
  <si>
    <t>África do Sul</t>
  </si>
  <si>
    <t>Alemanha</t>
  </si>
  <si>
    <t>Angola</t>
  </si>
  <si>
    <t>Arábia Saudita</t>
  </si>
  <si>
    <t>Argélia</t>
  </si>
  <si>
    <t>Argentina</t>
  </si>
  <si>
    <t>Austrália</t>
  </si>
  <si>
    <t>Áustria</t>
  </si>
  <si>
    <t>Bélgica</t>
  </si>
  <si>
    <t>Brasil</t>
  </si>
  <si>
    <t>Bulgária</t>
  </si>
  <si>
    <t>Cabo Verde</t>
  </si>
  <si>
    <t>Canadá</t>
  </si>
  <si>
    <t>China</t>
  </si>
  <si>
    <t>Chipre</t>
  </si>
  <si>
    <t>Croácia</t>
  </si>
  <si>
    <t>Dinamarca</t>
  </si>
  <si>
    <t>Eslováquia</t>
  </si>
  <si>
    <t>Eslovénia</t>
  </si>
  <si>
    <t>Espanha</t>
  </si>
  <si>
    <t>EUA</t>
  </si>
  <si>
    <t>Estónia</t>
  </si>
  <si>
    <t>Finlândia</t>
  </si>
  <si>
    <t>França</t>
  </si>
  <si>
    <t>Grécia</t>
  </si>
  <si>
    <t>Guiné-Bissau</t>
  </si>
  <si>
    <t>Holanda</t>
  </si>
  <si>
    <t>Hungria</t>
  </si>
  <si>
    <t>Índia</t>
  </si>
  <si>
    <t>Irlanda</t>
  </si>
  <si>
    <t>Islândia</t>
  </si>
  <si>
    <t>Itália</t>
  </si>
  <si>
    <t>Japão</t>
  </si>
  <si>
    <t>Letónia</t>
  </si>
  <si>
    <t>Lituânia</t>
  </si>
  <si>
    <t>Luxemburgo</t>
  </si>
  <si>
    <t>Malta</t>
  </si>
  <si>
    <t>Marrocos</t>
  </si>
  <si>
    <t>México</t>
  </si>
  <si>
    <t>Moçambique</t>
  </si>
  <si>
    <t>Nigéria</t>
  </si>
  <si>
    <t>Noruega</t>
  </si>
  <si>
    <t>Roménia</t>
  </si>
  <si>
    <t>Rússia</t>
  </si>
  <si>
    <t>São Tomé e Príncipe</t>
  </si>
  <si>
    <t>Suécia</t>
  </si>
  <si>
    <t>Suíça</t>
  </si>
  <si>
    <t>Turquia</t>
  </si>
  <si>
    <t>Ucrânia</t>
  </si>
  <si>
    <t>Venezuela</t>
  </si>
  <si>
    <t>(euros, milhares)</t>
  </si>
  <si>
    <t>Países</t>
  </si>
  <si>
    <t>Fonte</t>
  </si>
  <si>
    <t>Outros</t>
  </si>
  <si>
    <t>Valor</t>
  </si>
  <si>
    <t>Percentagem</t>
  </si>
  <si>
    <t>Percentagem
acumulada</t>
  </si>
  <si>
    <t>—</t>
  </si>
  <si>
    <t>OCDE</t>
  </si>
  <si>
    <t>PALOP</t>
  </si>
  <si>
    <t>União Europeia (UE27)</t>
  </si>
  <si>
    <t>Zona Euro (15)</t>
  </si>
  <si>
    <t>Rácio</t>
  </si>
  <si>
    <t>Débito: pagamentos de transferências a não residentes (remessas de imigrantes).</t>
  </si>
  <si>
    <t>Crédito: recebimentos de transferências provenientes de não residentes (remessas de emigrantes).</t>
  </si>
  <si>
    <t>Remessas: transferências correntes efectuadas por emigrantes/imigrantes 
quando são considerados residentes da economia onde trabalham.</t>
  </si>
  <si>
    <t>(a) créditos/débitos</t>
  </si>
  <si>
    <t>(b) débitos/créditos</t>
  </si>
  <si>
    <t>Nota</t>
  </si>
  <si>
    <t>Andorra</t>
  </si>
  <si>
    <t>Aruba</t>
  </si>
  <si>
    <t>Bahrain</t>
  </si>
  <si>
    <t>Bangladesh</t>
  </si>
  <si>
    <t>Barbados</t>
  </si>
  <si>
    <t>Belize</t>
  </si>
  <si>
    <t>Bermuda</t>
  </si>
  <si>
    <t>Botswana</t>
  </si>
  <si>
    <t>Burkina Faso</t>
  </si>
  <si>
    <t>Burundi</t>
  </si>
  <si>
    <t>Chile</t>
  </si>
  <si>
    <t>Costa Rica</t>
  </si>
  <si>
    <t>Cuba</t>
  </si>
  <si>
    <t>Djibouti</t>
  </si>
  <si>
    <t>Dominica</t>
  </si>
  <si>
    <t>El Salvador</t>
  </si>
  <si>
    <t>Fiji</t>
  </si>
  <si>
    <t>Guam</t>
  </si>
  <si>
    <t>Guatemala</t>
  </si>
  <si>
    <t>Haiti</t>
  </si>
  <si>
    <t>Honduras</t>
  </si>
  <si>
    <t>Hong Kong SAR, China</t>
  </si>
  <si>
    <t>Israel</t>
  </si>
  <si>
    <t>Jamaica</t>
  </si>
  <si>
    <t>Kiribati</t>
  </si>
  <si>
    <t>Kosovo</t>
  </si>
  <si>
    <t>Kuwait</t>
  </si>
  <si>
    <t>Liechtenstein</t>
  </si>
  <si>
    <t>Malawi</t>
  </si>
  <si>
    <t>Mali</t>
  </si>
  <si>
    <t>Montenegro</t>
  </si>
  <si>
    <t>Myanmar</t>
  </si>
  <si>
    <t>Nepal</t>
  </si>
  <si>
    <t>Palau</t>
  </si>
  <si>
    <t>Peru</t>
  </si>
  <si>
    <t>Portugal</t>
  </si>
  <si>
    <t>Qatar</t>
  </si>
  <si>
    <t>Samoa</t>
  </si>
  <si>
    <t>Senegal</t>
  </si>
  <si>
    <t>Seychelles</t>
  </si>
  <si>
    <t>Sri Lanka</t>
  </si>
  <si>
    <t>Suriname</t>
  </si>
  <si>
    <t>Timor-Leste</t>
  </si>
  <si>
    <t>Togo</t>
  </si>
  <si>
    <t>Tonga</t>
  </si>
  <si>
    <t>Tuvalu</t>
  </si>
  <si>
    <t>Uganda</t>
  </si>
  <si>
    <t>Vanuatu</t>
  </si>
  <si>
    <t>% do PIB</t>
  </si>
  <si>
    <t>..</t>
  </si>
  <si>
    <t>(dólares, milhares)</t>
  </si>
  <si>
    <t>Remessas</t>
  </si>
  <si>
    <t>% das exportações</t>
  </si>
  <si>
    <t>Afeganistão</t>
  </si>
  <si>
    <t>Arménia</t>
  </si>
  <si>
    <t>Azerbaijão</t>
  </si>
  <si>
    <t>Bahamas</t>
  </si>
  <si>
    <t>Bielorrússia</t>
  </si>
  <si>
    <t>Butão</t>
  </si>
  <si>
    <t>Bolívia</t>
  </si>
  <si>
    <t>Bósnia e Herzegovina</t>
  </si>
  <si>
    <t xml:space="preserve">Brunei </t>
  </si>
  <si>
    <t>Camarões</t>
  </si>
  <si>
    <t>Ilhas Caimão</t>
  </si>
  <si>
    <t>República Centro Africana</t>
  </si>
  <si>
    <t>Chade</t>
  </si>
  <si>
    <t>Ilhas do Canal</t>
  </si>
  <si>
    <t>Colômbia</t>
  </si>
  <si>
    <t>Comores</t>
  </si>
  <si>
    <t>Congo</t>
  </si>
  <si>
    <t>Congo, República Democrática</t>
  </si>
  <si>
    <t>Curação</t>
  </si>
  <si>
    <t xml:space="preserve">República Dominicana </t>
  </si>
  <si>
    <t>Equador</t>
  </si>
  <si>
    <t xml:space="preserve">Guiné Equatorial </t>
  </si>
  <si>
    <t>Eritreia</t>
  </si>
  <si>
    <t>Etiópia</t>
  </si>
  <si>
    <t>Polinésia Francesa</t>
  </si>
  <si>
    <t xml:space="preserve">Gabão </t>
  </si>
  <si>
    <t>Gambia</t>
  </si>
  <si>
    <t>Gana</t>
  </si>
  <si>
    <t>Gronelândia</t>
  </si>
  <si>
    <t>Granada</t>
  </si>
  <si>
    <t xml:space="preserve">Guiné </t>
  </si>
  <si>
    <t>Guiana</t>
  </si>
  <si>
    <t>Indonésia</t>
  </si>
  <si>
    <t>Irão</t>
  </si>
  <si>
    <t>Ilha de Man</t>
  </si>
  <si>
    <t>Jordânia</t>
  </si>
  <si>
    <t>Quénia</t>
  </si>
  <si>
    <t>Coreia do Norte</t>
  </si>
  <si>
    <t>Coreia</t>
  </si>
  <si>
    <t>Quirguistão</t>
  </si>
  <si>
    <t>Laos</t>
  </si>
  <si>
    <t>Líbano</t>
  </si>
  <si>
    <t>Lesoto</t>
  </si>
  <si>
    <t>Libéria</t>
  </si>
  <si>
    <t>Líbia</t>
  </si>
  <si>
    <t>Macedónia</t>
  </si>
  <si>
    <t>Madagáscar</t>
  </si>
  <si>
    <t>Malásia</t>
  </si>
  <si>
    <t>Maldivas</t>
  </si>
  <si>
    <t>Ilhas Marshall</t>
  </si>
  <si>
    <t>Mauritânia</t>
  </si>
  <si>
    <t>Maurícias</t>
  </si>
  <si>
    <t>Micronésia</t>
  </si>
  <si>
    <t>Moldávia</t>
  </si>
  <si>
    <t>Mónaco</t>
  </si>
  <si>
    <t>Mongólia</t>
  </si>
  <si>
    <t>Namíbia</t>
  </si>
  <si>
    <t>Nova Caledónia</t>
  </si>
  <si>
    <t>Nicarágua</t>
  </si>
  <si>
    <t>Ilhas Mariana do Norte</t>
  </si>
  <si>
    <t>Omã</t>
  </si>
  <si>
    <t>Paquistão</t>
  </si>
  <si>
    <t>Panamá</t>
  </si>
  <si>
    <t>Papua Nova Guiné</t>
  </si>
  <si>
    <t>Paraguai</t>
  </si>
  <si>
    <t>Filipinas</t>
  </si>
  <si>
    <t>Porto Rico</t>
  </si>
  <si>
    <t>Ruanda</t>
  </si>
  <si>
    <t>São Marino</t>
  </si>
  <si>
    <t>Sérvia</t>
  </si>
  <si>
    <t>Serra Leoa</t>
  </si>
  <si>
    <t>Singapura</t>
  </si>
  <si>
    <t>Ilhas Salomão</t>
  </si>
  <si>
    <t>Somália</t>
  </si>
  <si>
    <t>Sudão</t>
  </si>
  <si>
    <t>Sudão do sul</t>
  </si>
  <si>
    <t>Santa Lúcia</t>
  </si>
  <si>
    <t>Suazilândia</t>
  </si>
  <si>
    <t>Síria</t>
  </si>
  <si>
    <t>Tajiquistão</t>
  </si>
  <si>
    <t>Tanzânia</t>
  </si>
  <si>
    <t>Tailândia</t>
  </si>
  <si>
    <t>Tunísia</t>
  </si>
  <si>
    <t>Turquemenistão</t>
  </si>
  <si>
    <t>Uruguai</t>
  </si>
  <si>
    <t>Uzbequistão</t>
  </si>
  <si>
    <t>Vietname</t>
  </si>
  <si>
    <t>Ilhas Virgem (U.S.)</t>
  </si>
  <si>
    <t>Iémen</t>
  </si>
  <si>
    <t>Zâmbia</t>
  </si>
  <si>
    <t>Zimbabué</t>
  </si>
  <si>
    <t>PIB</t>
  </si>
  <si>
    <t>Exportações</t>
  </si>
  <si>
    <t>Ano</t>
  </si>
  <si>
    <t>Evolução em termos absolutos</t>
  </si>
  <si>
    <t>Evolução relativa, 
2002=100</t>
  </si>
  <si>
    <t>Remessas 
em % do PIB</t>
  </si>
  <si>
    <t>Remessas em % das exportações</t>
  </si>
  <si>
    <t>Valor das
 remessas</t>
  </si>
  <si>
    <t>Evolução, 2002=100</t>
  </si>
  <si>
    <t>Albânia</t>
  </si>
  <si>
    <t>São Martinho (parte Holandesa)</t>
  </si>
  <si>
    <t>São Martinho (parte Francesa)</t>
  </si>
  <si>
    <t xml:space="preserve">Ilhas Turks e Caicos </t>
  </si>
  <si>
    <t>West Bank e Gaza</t>
  </si>
  <si>
    <t>Séries nacionais</t>
  </si>
  <si>
    <t>PIB (séries internacionais): produto interno bruto a preços de mercado, preços correntes (US$).</t>
  </si>
  <si>
    <t>Séries internacionais</t>
  </si>
  <si>
    <t>Origem</t>
  </si>
  <si>
    <t>Periocidade</t>
  </si>
  <si>
    <t>Remessas: recenseamento administrativo a cargo do Banco de Portugal.</t>
  </si>
  <si>
    <t>Remessas: dados das contas nacionais harmonizados pela OCDE e pelo Banco Mundial.</t>
  </si>
  <si>
    <t>PIB: estudo analítico a cargo do Banco de Portugal e do Instituto Nacional de Estatística.</t>
  </si>
  <si>
    <t>Exportações (séries internacionais): exportações de bens e serviços, preços correntes (US$).</t>
  </si>
  <si>
    <t>Remessas: mensal /anual (ano civil).</t>
  </si>
  <si>
    <t>Exportações: mensal /anual (ano civil).</t>
  </si>
  <si>
    <t>PIB: anual (ano civil).</t>
  </si>
  <si>
    <t>Remessas: anual (ano civil).</t>
  </si>
  <si>
    <t>Exportações: anual (ano civil).</t>
  </si>
  <si>
    <t>PIB: dados das contas nacionais harmonizados pela OCDE e pelo Banco Mundial.</t>
  </si>
  <si>
    <t>Exportações: dados das contas nacionais harmonizados pela OCDE e pelo Banco Mundial.</t>
  </si>
  <si>
    <t>(dólares, percentagem)</t>
  </si>
  <si>
    <t>(euros, milhares, preços correntes)</t>
  </si>
  <si>
    <t>(euros, preços correntes, percentagem)</t>
  </si>
  <si>
    <t>Remessas em %</t>
  </si>
  <si>
    <t>do PIB</t>
  </si>
  <si>
    <t>das exportações</t>
  </si>
  <si>
    <t>Créditos
(recebidas)</t>
  </si>
  <si>
    <t>Débitos
(enviadas)</t>
  </si>
  <si>
    <t>Iraque</t>
  </si>
  <si>
    <t>Exportações: recenseamento administrativo a cargo do Instituto Nacional de Estatística.</t>
  </si>
  <si>
    <t>Posição</t>
  </si>
  <si>
    <t>(percentagem)</t>
  </si>
  <si>
    <t>PIB: Banco Mundial, World DataBank.
Disponível em: World Development Indicators, series, economic policy &amp; debt. Endereço da consulta: http://databank.worldbank.org/data/views/variableSelection/selectvariables.aspx?source=world-development-indicators#s_e</t>
  </si>
  <si>
    <t>Exportações: Banco Mundial, World DataBank.
Disponível em: World Development Indicators, series, economic policy &amp; debt. Endereço da consulta: http://databank.worldbank.org/data/views/variableSelection/selectvariables.aspx?source=world-development-indicators#s_e</t>
  </si>
  <si>
    <t>Atualizado em</t>
  </si>
  <si>
    <t>República da Coreia</t>
  </si>
  <si>
    <t>Egito</t>
  </si>
  <si>
    <t>Investimento 
direto 
estrangeiro</t>
  </si>
  <si>
    <t>% do investimento direto estrangeiro</t>
  </si>
  <si>
    <t>América Samoa</t>
  </si>
  <si>
    <t>Antígua e Barbuda</t>
  </si>
  <si>
    <t>Benim</t>
  </si>
  <si>
    <t>Camboja</t>
  </si>
  <si>
    <t>Cazaquistão</t>
  </si>
  <si>
    <t>Costa do Marfim</t>
  </si>
  <si>
    <t>Emirados Árabes Unidos</t>
  </si>
  <si>
    <t>Geórgia</t>
  </si>
  <si>
    <t>Ilhas Faroé</t>
  </si>
  <si>
    <t>Macau SAR, China</t>
  </si>
  <si>
    <t>Níger</t>
  </si>
  <si>
    <t>São Cristóvão e Nevis</t>
  </si>
  <si>
    <t>São Vicente e Granadinas</t>
  </si>
  <si>
    <t>Trinidad e Tobago</t>
  </si>
  <si>
    <t>Remessas em % do investimento direto estrangeiro</t>
  </si>
  <si>
    <t>PIB (séries nacionais): produto interno bruto a preços de mercado; representa o resultado final da atividade de produção das unidades produtivas residentes; valores em preços correntes (euros).</t>
  </si>
  <si>
    <t>Exportações (séries nacionais): exportações de bens e serviços; representa as transações de bens e serviços, por venda, troca direta ou oferta, de residentes para não residentes; valores em preços correntes (euros).</t>
  </si>
  <si>
    <t>Investimento direto estrangeiro (séries internacionais): entradas líquidas de investimento (novos investimentos menos desinvestimentos) para adquirir uma participação de gestão duradoura (10 por cento ou mais do capital votante) numa empresa que opera numa economia diferente da do investidor, preços correntes (US$).</t>
  </si>
  <si>
    <t>Investimento direto estrangeiro: dados das contas nacionais harmonizados pela OCDE e pelo Banco Mundial.</t>
  </si>
  <si>
    <t>Investimento direto estrangeiro: anual (ano civil).</t>
  </si>
  <si>
    <t>PIB: Instituto Nacional de Estatística, Contas Nacionais.
Disponível em: Contas Nacionais - SEC2010, base 2011, A.1.1 Produto Interno Bruto, Produto interno bruto a preços de mercado (preços correntes; anual). Endereço da consulta: http://www.ine.pt/xportal/xmain?xpid=INE&amp;xpgid=cn_quadros&amp;boui=220636512</t>
  </si>
  <si>
    <t>Investimento direto estrangeiro: Banco Mundial, World DataBank.
Disponível em: World Development Indicators, series, economic policy &amp; debt. Endereço da consulta: http://databank.worldbank.org/data/views/variableSelection/selectvariables.aspx?source=world-development-indicators#s_e</t>
  </si>
  <si>
    <t>Exportações: Instituto Nacional de Estatística, Contas Nacionais.
Disponível em: Contas Nacionais - SEC2010, base 2011, A.1.2.4 Importação e Exportação de Bens e Serviços, Importação e exportação de bens e serviços (P.7/P.6) (preços correntes; anual). Endereço da consulta: 
http://www.ine.pt/xportal/xmain?xpid=INE&amp;xpgid=cn_quadros&amp;boui=220637770</t>
  </si>
  <si>
    <t>%</t>
  </si>
  <si>
    <t>Créditos (recebidas)</t>
  </si>
  <si>
    <t>Débitos (enviadas)</t>
  </si>
  <si>
    <t>Metainformação</t>
  </si>
  <si>
    <t>Quadro elaborado pelo Observatório da Emigração, valores do Banco de Portugal.</t>
  </si>
  <si>
    <t>Quadro elaborado pelo Observatório da Emigração, valores do Banco Mundial.</t>
  </si>
  <si>
    <t>Gráfico elaborado pelo Observatório da Emigração, valores do Banco de Portugal.</t>
  </si>
  <si>
    <t>Gráfico elaborado pelo Observatório da Emigração, valores do Banco Mundial.</t>
  </si>
  <si>
    <t>Guiné Equatorial</t>
  </si>
  <si>
    <t>Macau</t>
  </si>
  <si>
    <t>União Europeia (UE28)</t>
  </si>
  <si>
    <t>Em % do PIB</t>
  </si>
  <si>
    <t>Transferências</t>
  </si>
  <si>
    <t>As remessas de emigrantes enviadas para estes dez países representam 81% do valor total das remessas enviadas de Portugal.</t>
  </si>
  <si>
    <t>Transferências com a UE: anual (ano civil).</t>
  </si>
  <si>
    <t xml:space="preserve">Transferências com a UE: Banco de Portugal, Estatísticas de Balança de Pagamentos (BOP).
Disponível em: Estatísticas Online (BPstat), séries cronológicas, estatísticas de balança de pagamentos, transferências com a União Europeia, transferências com a União Europeia - saldo. </t>
  </si>
  <si>
    <t>As remessas de emigrantes recebidas nestes 35 países representam 80% do valor total das remessas mundiais.</t>
  </si>
  <si>
    <t>Transferências com a UE:  recenseamento administrativo a cargo do Banco de Portugal.</t>
  </si>
  <si>
    <t>Quadro elaborado pelo Observatório da Emigração, valores do Banco de Portugal (remessas) e do Instituto Nacional de Estatística (PIB e exportações).</t>
  </si>
  <si>
    <t>Gráfico elaborado pelo Observatório da Emigração, valores do Banco de Portugal (remessas) e do Instituto Nacional de Estatística (PIB e exportações).</t>
  </si>
  <si>
    <t xml:space="preserve">Transferências com a UE  </t>
  </si>
  <si>
    <t>Remessas 2020: índice de quadros e gráficos</t>
  </si>
  <si>
    <t>O Observatório da Emigração é uma estrutura técnica e de investigação independente integrada no Centro de Investigação e Estudos de Sociologia do Iscte, Instituto Universitário de Lisboa, onde tem a sua sede. Funciona com base numa parceria entre o Centro de Investigação e Estudos de Sociologia, do Iscte, o Centro de Estudos Geográficos, da Universidade de Lisboa, o Instituto de Sociologia, da Universidade do Porto, e o Centro de Investigação em Sociologia Económica e das Organizações, da Universidade de Lisboa. Tem um protocolo de cooperação com o Ministério dos Negócios Estrangeiros.</t>
  </si>
  <si>
    <t>http://observatorioemigracao.pt/np4/7952.html</t>
  </si>
  <si>
    <t xml:space="preserve">Remessas: Banco de Portugal, Estatísticas de Balança de Pagamentos (BOP).
Disponível em: Estatísticas Online (BPstat), quadros predefinidos, estatísticas de balança de pagamentos, remessas de emigrantes/imigrantes. </t>
  </si>
  <si>
    <r>
      <rPr>
        <b/>
        <sz val="9"/>
        <color indexed="60"/>
        <rFont val="Arial"/>
        <family val="2"/>
      </rPr>
      <t>Quadro 5</t>
    </r>
    <r>
      <rPr>
        <b/>
        <sz val="9"/>
        <color indexed="8"/>
        <rFont val="Arial"/>
        <family val="2"/>
      </rPr>
      <t xml:space="preserve">  Comparação entre a evolução das remessas recebidas em Portugal e a evolução do PIB e das exportações, 1996-20</t>
    </r>
    <r>
      <rPr>
        <b/>
        <sz val="9"/>
        <color rgb="FF000000"/>
        <rFont val="Arial"/>
        <family val="2"/>
      </rPr>
      <t>20</t>
    </r>
  </si>
  <si>
    <r>
      <rPr>
        <b/>
        <sz val="9"/>
        <color indexed="60"/>
        <rFont val="Arial"/>
        <family val="2"/>
      </rPr>
      <t xml:space="preserve">Quadro 1 </t>
    </r>
    <r>
      <rPr>
        <b/>
        <sz val="9"/>
        <color indexed="8"/>
        <rFont val="Arial"/>
        <family val="2"/>
      </rPr>
      <t xml:space="preserve"> Remessas recebidas em Portugal e enviadas de Portugal, por países de destino e origem das transferências, 2020</t>
    </r>
  </si>
  <si>
    <r>
      <rPr>
        <b/>
        <sz val="9"/>
        <color indexed="60"/>
        <rFont val="Arial"/>
        <family val="2"/>
      </rPr>
      <t>Quadro 2</t>
    </r>
    <r>
      <rPr>
        <b/>
        <sz val="9"/>
        <color indexed="8"/>
        <rFont val="Arial"/>
        <family val="2"/>
      </rPr>
      <t xml:space="preserve">  Remessas recebidas em Portugal por país de origem das transferências, 2020 (quadro ordenado pelos valores da transferência)</t>
    </r>
  </si>
  <si>
    <r>
      <rPr>
        <b/>
        <sz val="9"/>
        <color indexed="60"/>
        <rFont val="Arial"/>
        <family val="2"/>
      </rPr>
      <t>Quadro 3</t>
    </r>
    <r>
      <rPr>
        <b/>
        <sz val="9"/>
        <color indexed="8"/>
        <rFont val="Arial"/>
        <family val="2"/>
      </rPr>
      <t xml:space="preserve">  Remessas enviadas de Portugal por país de destino das transferências, 2020 (quadro ordenado pelos valores da transferência)</t>
    </r>
  </si>
  <si>
    <r>
      <rPr>
        <b/>
        <sz val="9"/>
        <color indexed="60"/>
        <rFont val="Arial"/>
        <family val="2"/>
      </rPr>
      <t>Quadro 4</t>
    </r>
    <r>
      <rPr>
        <b/>
        <sz val="9"/>
        <color indexed="8"/>
        <rFont val="Arial"/>
        <family val="2"/>
      </rPr>
      <t xml:space="preserve">  Relação entre remessas recebidas em Portugal e enviadas de Portugal, principais países, 2020</t>
    </r>
  </si>
  <si>
    <r>
      <rPr>
        <b/>
        <sz val="9"/>
        <color indexed="60"/>
        <rFont val="Arial"/>
        <family val="2"/>
      </rPr>
      <t>Quadro 6</t>
    </r>
    <r>
      <rPr>
        <b/>
        <sz val="9"/>
        <color indexed="8"/>
        <rFont val="Arial"/>
        <family val="2"/>
      </rPr>
      <t xml:space="preserve">  Evolução das remessas recebidas em Portugal por países de origem das transferências, 2001-2020</t>
    </r>
  </si>
  <si>
    <r>
      <rPr>
        <b/>
        <sz val="9"/>
        <color indexed="60"/>
        <rFont val="Arial"/>
        <family val="2"/>
      </rPr>
      <t>Quadro 7</t>
    </r>
    <r>
      <rPr>
        <b/>
        <sz val="9"/>
        <color indexed="8"/>
        <rFont val="Arial"/>
        <family val="2"/>
      </rPr>
      <t xml:space="preserve">  Evolução das remessas recebidas em Portugal por principais países de origem das transferências, 2001-2020 (evolução em termos absolutos e relativos, 2002=100)</t>
    </r>
  </si>
  <si>
    <t>Evolução 2019-2020, em %</t>
  </si>
  <si>
    <t>Evolução 2002-2020, em %</t>
  </si>
  <si>
    <r>
      <rPr>
        <b/>
        <sz val="9"/>
        <color indexed="60"/>
        <rFont val="Arial"/>
        <family val="2"/>
      </rPr>
      <t>Quadro 8</t>
    </r>
    <r>
      <rPr>
        <b/>
        <sz val="9"/>
        <color indexed="8"/>
        <rFont val="Arial"/>
        <family val="2"/>
      </rPr>
      <t xml:space="preserve">  Comparação entre a evolução dos saldos das remessas em Portugal e das transferências públicas com a União Europeia, 1996-2020</t>
    </r>
  </si>
  <si>
    <r>
      <rPr>
        <b/>
        <sz val="9"/>
        <color indexed="60"/>
        <rFont val="Arial"/>
        <family val="2"/>
      </rPr>
      <t>Quadro 9</t>
    </r>
    <r>
      <rPr>
        <b/>
        <sz val="9"/>
        <color indexed="8"/>
        <rFont val="Arial"/>
        <family val="2"/>
      </rPr>
      <t xml:space="preserve">  Remessas de emigrantes por países de destino das transferências, 2018 (em valor e em percentagem do PIB, das exportações e do investimento direto estrangeiro)</t>
    </r>
  </si>
  <si>
    <r>
      <rPr>
        <b/>
        <sz val="9"/>
        <color indexed="60"/>
        <rFont val="Arial"/>
        <family val="2"/>
      </rPr>
      <t>Quadro 10</t>
    </r>
    <r>
      <rPr>
        <b/>
        <sz val="9"/>
        <color indexed="8"/>
        <rFont val="Arial"/>
        <family val="2"/>
      </rPr>
      <t xml:space="preserve">  Remessas de emigrantes, principais países de destino das transferências, 2018 (quadros ordenados por valor e por percentagem do PIB, das exportações e do investimento direto estrangeiro)</t>
    </r>
  </si>
  <si>
    <r>
      <rPr>
        <b/>
        <sz val="9"/>
        <color rgb="FFC00000"/>
        <rFont val="Arial"/>
        <family val="2"/>
      </rPr>
      <t>Gráfico 1</t>
    </r>
    <r>
      <rPr>
        <b/>
        <sz val="9"/>
        <rFont val="Arial"/>
        <family val="2"/>
      </rPr>
      <t xml:space="preserve">  Remessas recebidas em Portugal, principais países de origem das transferências, 2020</t>
    </r>
  </si>
  <si>
    <r>
      <rPr>
        <b/>
        <sz val="9"/>
        <color rgb="FFC00000"/>
        <rFont val="Arial"/>
        <family val="2"/>
      </rPr>
      <t>Gráfico 2</t>
    </r>
    <r>
      <rPr>
        <b/>
        <sz val="9"/>
        <rFont val="Arial"/>
        <family val="2"/>
      </rPr>
      <t xml:space="preserve">  Remessas enviadas de Portugal, principais países de destino das transferências, 2020</t>
    </r>
  </si>
  <si>
    <r>
      <rPr>
        <b/>
        <sz val="9"/>
        <color rgb="FFC00000"/>
        <rFont val="Arial"/>
        <family val="2"/>
      </rPr>
      <t>Gráfico 3</t>
    </r>
    <r>
      <rPr>
        <b/>
        <sz val="9"/>
        <rFont val="Arial"/>
        <family val="2"/>
      </rPr>
      <t xml:space="preserve">  Saldos das remessas recebidas em Portugal e enviadas de Portugal, principais países, 2020</t>
    </r>
  </si>
  <si>
    <r>
      <rPr>
        <b/>
        <sz val="9"/>
        <color rgb="FFC00000"/>
        <rFont val="Arial"/>
        <family val="2"/>
      </rPr>
      <t>Gráfico 4</t>
    </r>
    <r>
      <rPr>
        <b/>
        <sz val="9"/>
        <rFont val="Arial"/>
        <family val="2"/>
      </rPr>
      <t xml:space="preserve">  Evolução das remessas recebidas em Portugal, em milhares de euros e em percentagem do PIB e das exportações, 1996-2020</t>
    </r>
  </si>
  <si>
    <r>
      <rPr>
        <b/>
        <sz val="9"/>
        <color rgb="FFC00000"/>
        <rFont val="Arial"/>
        <family val="2"/>
      </rPr>
      <t>Gráfico 5</t>
    </r>
    <r>
      <rPr>
        <b/>
        <sz val="9"/>
        <rFont val="Arial"/>
        <family val="2"/>
      </rPr>
      <t xml:space="preserve">  Evolução das remessas recebidas em Portugal, principais países de origem das transferências, 2002-2020</t>
    </r>
  </si>
  <si>
    <r>
      <rPr>
        <b/>
        <sz val="9"/>
        <color rgb="FFC00000"/>
        <rFont val="Arial"/>
        <family val="2"/>
      </rPr>
      <t>Gráfico 6</t>
    </r>
    <r>
      <rPr>
        <b/>
        <sz val="9"/>
        <rFont val="Arial"/>
        <family val="2"/>
      </rPr>
      <t xml:space="preserve"> Comparação entre a evolução dos saldos das remessas em Portugal e das transferências públicas com a União Europeia, 1996-2020</t>
    </r>
  </si>
  <si>
    <r>
      <rPr>
        <b/>
        <sz val="9"/>
        <color rgb="FFC00000"/>
        <rFont val="Arial"/>
        <family val="2"/>
      </rPr>
      <t>Gráfico 7</t>
    </r>
    <r>
      <rPr>
        <b/>
        <sz val="9"/>
        <rFont val="Arial"/>
        <family val="2"/>
      </rPr>
      <t xml:space="preserve">  Remessas de emigrantes, principais países de destino das transferências, 2018</t>
    </r>
  </si>
  <si>
    <r>
      <rPr>
        <b/>
        <sz val="9"/>
        <color rgb="FFC00000"/>
        <rFont val="Arial"/>
        <family val="2"/>
      </rPr>
      <t>Gráfico 8</t>
    </r>
    <r>
      <rPr>
        <b/>
        <sz val="9"/>
        <rFont val="Arial"/>
        <family val="2"/>
      </rPr>
      <t xml:space="preserve">  Remessas de emigrantes em percentagem do PIB, principais países de destino das transferências, 2018</t>
    </r>
  </si>
  <si>
    <r>
      <rPr>
        <b/>
        <sz val="9"/>
        <color rgb="FFC00000"/>
        <rFont val="Arial"/>
        <family val="2"/>
      </rPr>
      <t xml:space="preserve">Gráfico 9 </t>
    </r>
    <r>
      <rPr>
        <b/>
        <sz val="9"/>
        <rFont val="Arial"/>
        <family val="2"/>
      </rPr>
      <t xml:space="preserve"> Remessas de emigrantes em percentagem das exportações, principais países de destino das transferências, 2018</t>
    </r>
  </si>
  <si>
    <r>
      <rPr>
        <b/>
        <sz val="9"/>
        <color rgb="FFC00000"/>
        <rFont val="Arial"/>
        <family val="2"/>
      </rPr>
      <t>Gráfico 10</t>
    </r>
    <r>
      <rPr>
        <b/>
        <sz val="9"/>
        <rFont val="Arial"/>
        <family val="2"/>
      </rPr>
      <t xml:space="preserve">  Remessas de emigrantes em percentagem do investimento direto estrangeiro, principais países de destino das transferências, 2018</t>
    </r>
  </si>
  <si>
    <t>26 de Fevereiro de 2021</t>
  </si>
  <si>
    <t>As remessas de emigrantes oriundas destes dez países representam 96% do valor total das remessas recebidas em Portugal.</t>
  </si>
  <si>
    <r>
      <t xml:space="preserve">O modo de cálculo do rácio apresentado na última coluna depende do valor (positivo ou negativo) do saldo entre créditos e débitos.
</t>
    </r>
    <r>
      <rPr>
        <b/>
        <sz val="8"/>
        <rFont val="Arial"/>
        <family val="2"/>
      </rPr>
      <t>(a)</t>
    </r>
    <r>
      <rPr>
        <sz val="8"/>
        <rFont val="Arial"/>
        <family val="2"/>
      </rPr>
      <t xml:space="preserve"> Quando os créditos são superiores aos débitos (saldo positivo), o rácio é calculado dividindo créditos por débitos. Assim, no caso da Suíça, o valor obtido significa que as remessas enviadas para Portugal pelos portugueses residentes na Suíça são 136 vezes superiores às remessas enviadas para a Suíça pelos suíços residentes em Portugal.
</t>
    </r>
    <r>
      <rPr>
        <b/>
        <sz val="8"/>
        <rFont val="Arial"/>
        <family val="2"/>
      </rPr>
      <t>(b)</t>
    </r>
    <r>
      <rPr>
        <sz val="8"/>
        <rFont val="Arial"/>
        <family val="2"/>
      </rPr>
      <t xml:space="preserve"> Quando os débitos são superiores aos créditos (saldo negativo) o rácio é calculado dividindo débitos por créditos. Assim, no caso do Brasil, o valor obtido significa que as remessas enviadas para o Brasil pelos brasileiros residentes em Portugal são 19 vezes superiores às remessas enviadas para Portugal pelos portugueses residentes no Brasil.</t>
    </r>
  </si>
  <si>
    <t>As remessas de emigrantes oriundas destes dez países representavam, em 2020, 96% do valor total das remessas recebidas em Portugal.</t>
  </si>
  <si>
    <t>Remessas: Banco Mundial, Bilateral Migration Matrix 2018.
Disponível em: Migration and Remittances. Endereço da consulta: https://www.worldbank.org/en/topic/migrationremittancesdiasporaissues/brief/migration-remittances-data</t>
  </si>
  <si>
    <t>Os valores do PIB e das exportações em 2019 são provisórios e os de 2020 são preliminares.</t>
  </si>
  <si>
    <r>
      <t xml:space="preserve">ÍNDICE </t>
    </r>
    <r>
      <rPr>
        <b/>
        <sz val="8"/>
        <color rgb="FFC00000"/>
        <rFont val="Wingdings 3"/>
        <family val="1"/>
        <charset val="2"/>
      </rPr>
      <t>Ç</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</si>
</sst>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30" x14ac:knownFonts="1">
    <font>
      <sz val="11"/>
      <color theme="1"/>
      <name val="Calibri"/>
      <family val="2"/>
      <scheme val="minor"/>
    </font>
    <font>
      <sz val="8"/>
      <color theme="1"/>
      <name val="Arial"/>
      <family val="2"/>
    </font>
    <font>
      <sz val="8"/>
      <color theme="1"/>
      <name val="Arial"/>
      <family val="2"/>
    </font>
    <font>
      <sz val="8"/>
      <color theme="1"/>
      <name val="Arial"/>
      <family val="2"/>
    </font>
    <font>
      <sz val="8"/>
      <color theme="1"/>
      <name val="Arial"/>
      <family val="2"/>
    </font>
    <font>
      <b/>
      <sz val="8"/>
      <name val="Arial"/>
      <family val="2"/>
    </font>
    <font>
      <sz val="8"/>
      <name val="Arial"/>
      <family val="2"/>
    </font>
    <font>
      <b/>
      <sz val="9"/>
      <color indexed="8"/>
      <name val="Arial"/>
      <family val="2"/>
    </font>
    <font>
      <b/>
      <sz val="9"/>
      <color indexed="60"/>
      <name val="Arial"/>
      <family val="2"/>
    </font>
    <font>
      <sz val="11"/>
      <color theme="1"/>
      <name val="Calibri"/>
      <family val="2"/>
      <scheme val="minor"/>
    </font>
    <font>
      <sz val="8"/>
      <color theme="1"/>
      <name val="Arial"/>
      <family val="2"/>
    </font>
    <font>
      <sz val="11"/>
      <color theme="1"/>
      <name val="Arial"/>
      <family val="2"/>
    </font>
    <font>
      <b/>
      <sz val="8"/>
      <color theme="1"/>
      <name val="Arial"/>
      <family val="2"/>
    </font>
    <font>
      <sz val="10"/>
      <color theme="1"/>
      <name val="Calibri"/>
      <family val="2"/>
      <scheme val="minor"/>
    </font>
    <font>
      <i/>
      <sz val="8"/>
      <color theme="1"/>
      <name val="Arial"/>
      <family val="2"/>
    </font>
    <font>
      <b/>
      <sz val="12"/>
      <color rgb="FFC00000"/>
      <name val="Arial"/>
      <family val="2"/>
    </font>
    <font>
      <sz val="8"/>
      <color rgb="FF000000"/>
      <name val="Arial"/>
      <family val="2"/>
    </font>
    <font>
      <sz val="11"/>
      <name val="Calibri"/>
      <family val="2"/>
      <scheme val="minor"/>
    </font>
    <font>
      <sz val="9"/>
      <color theme="1"/>
      <name val="Arial"/>
      <family val="2"/>
    </font>
    <font>
      <b/>
      <sz val="8"/>
      <color rgb="FFC00000"/>
      <name val="Arial"/>
      <family val="2"/>
    </font>
    <font>
      <b/>
      <sz val="9"/>
      <color theme="1"/>
      <name val="Arial"/>
      <family val="2"/>
    </font>
    <font>
      <sz val="9"/>
      <color theme="1"/>
      <name val="Calibri"/>
      <family val="2"/>
      <scheme val="minor"/>
    </font>
    <font>
      <sz val="11"/>
      <color rgb="FFC00000"/>
      <name val="Calibri"/>
      <family val="2"/>
      <scheme val="minor"/>
    </font>
    <font>
      <i/>
      <sz val="8"/>
      <color rgb="FFC00000"/>
      <name val="Arial"/>
      <family val="2"/>
    </font>
    <font>
      <b/>
      <sz val="11"/>
      <color theme="1"/>
      <name val="Calibri"/>
      <family val="2"/>
      <scheme val="minor"/>
    </font>
    <font>
      <b/>
      <sz val="8"/>
      <color rgb="FFC00000"/>
      <name val="Wingdings 3"/>
      <family val="1"/>
      <charset val="2"/>
    </font>
    <font>
      <b/>
      <sz val="9"/>
      <name val="Arial"/>
      <family val="2"/>
    </font>
    <font>
      <b/>
      <sz val="9"/>
      <color rgb="FFC00000"/>
      <name val="Arial"/>
      <family val="2"/>
    </font>
    <font>
      <sz val="9"/>
      <name val="Arial"/>
      <family val="2"/>
    </font>
    <font>
      <b/>
      <sz val="9"/>
      <color rgb="FF000000"/>
      <name val="Arial"/>
      <family val="2"/>
    </font>
  </fonts>
  <fills count="5">
    <fill>
      <patternFill patternType="none"/>
    </fill>
    <fill>
      <patternFill patternType="gray125"/>
    </fill>
    <fill>
      <patternFill patternType="solid">
        <fgColor indexed="9"/>
        <bgColor indexed="64"/>
      </patternFill>
    </fill>
    <fill>
      <patternFill patternType="solid">
        <fgColor theme="4" tint="0.79998168889431442"/>
        <bgColor indexed="64"/>
      </patternFill>
    </fill>
    <fill>
      <patternFill patternType="solid">
        <fgColor theme="0"/>
        <bgColor indexed="64"/>
      </patternFill>
    </fill>
  </fills>
  <borders count="53">
    <border>
      <left/>
      <right/>
      <top/>
      <bottom/>
      <diagonal/>
    </border>
    <border>
      <left/>
      <right/>
      <top style="medium">
        <color indexed="64"/>
      </top>
      <bottom style="thin">
        <color indexed="64"/>
      </bottom>
      <diagonal/>
    </border>
    <border>
      <left/>
      <right/>
      <top/>
      <bottom style="medium">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bottom style="medium">
        <color indexed="64"/>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diagonal/>
    </border>
    <border>
      <left/>
      <right/>
      <top style="medium">
        <color indexed="64"/>
      </top>
      <bottom/>
      <diagonal/>
    </border>
    <border>
      <left/>
      <right style="thin">
        <color indexed="64"/>
      </right>
      <top/>
      <bottom/>
      <diagonal/>
    </border>
    <border>
      <left/>
      <right style="thin">
        <color indexed="64"/>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hair">
        <color theme="4" tint="0.79998168889431442"/>
      </bottom>
      <diagonal/>
    </border>
    <border>
      <left/>
      <right/>
      <top style="hair">
        <color theme="4" tint="0.79998168889431442"/>
      </top>
      <bottom style="hair">
        <color theme="4" tint="0.79998168889431442"/>
      </bottom>
      <diagonal/>
    </border>
    <border>
      <left/>
      <right/>
      <top style="hair">
        <color theme="4" tint="0.79998168889431442"/>
      </top>
      <bottom style="medium">
        <color indexed="64"/>
      </bottom>
      <diagonal/>
    </border>
    <border>
      <left/>
      <right/>
      <top style="hair">
        <color theme="4" tint="0.79998168889431442"/>
      </top>
      <bottom/>
      <diagonal/>
    </border>
    <border>
      <left/>
      <right/>
      <top style="hair">
        <color theme="4" tint="0.79998168889431442"/>
      </top>
      <bottom style="hair">
        <color theme="4" tint="0.79995117038483843"/>
      </bottom>
      <diagonal/>
    </border>
    <border>
      <left/>
      <right/>
      <top style="hair">
        <color theme="4" tint="0.79995117038483843"/>
      </top>
      <bottom/>
      <diagonal/>
    </border>
    <border>
      <left/>
      <right/>
      <top/>
      <bottom style="hair">
        <color theme="4" tint="0.79998168889431442"/>
      </bottom>
      <diagonal/>
    </border>
    <border>
      <left style="thin">
        <color indexed="64"/>
      </left>
      <right/>
      <top/>
      <bottom style="hair">
        <color theme="4" tint="0.79998168889431442"/>
      </bottom>
      <diagonal/>
    </border>
    <border>
      <left/>
      <right style="thin">
        <color indexed="64"/>
      </right>
      <top/>
      <bottom style="hair">
        <color theme="4" tint="0.79998168889431442"/>
      </bottom>
      <diagonal/>
    </border>
    <border>
      <left style="thin">
        <color indexed="64"/>
      </left>
      <right style="thin">
        <color indexed="64"/>
      </right>
      <top/>
      <bottom style="hair">
        <color theme="4" tint="0.79998168889431442"/>
      </bottom>
      <diagonal/>
    </border>
    <border>
      <left style="thin">
        <color indexed="64"/>
      </left>
      <right/>
      <top style="hair">
        <color theme="4" tint="0.79998168889431442"/>
      </top>
      <bottom style="hair">
        <color theme="4" tint="0.79998168889431442"/>
      </bottom>
      <diagonal/>
    </border>
    <border>
      <left/>
      <right style="thin">
        <color indexed="64"/>
      </right>
      <top style="hair">
        <color theme="4" tint="0.79998168889431442"/>
      </top>
      <bottom style="hair">
        <color theme="4" tint="0.79998168889431442"/>
      </bottom>
      <diagonal/>
    </border>
    <border>
      <left style="thin">
        <color indexed="64"/>
      </left>
      <right style="thin">
        <color indexed="64"/>
      </right>
      <top style="hair">
        <color theme="4" tint="0.79998168889431442"/>
      </top>
      <bottom style="hair">
        <color theme="4" tint="0.79998168889431442"/>
      </bottom>
      <diagonal/>
    </border>
    <border>
      <left style="thin">
        <color indexed="64"/>
      </left>
      <right/>
      <top style="hair">
        <color theme="4" tint="0.79998168889431442"/>
      </top>
      <bottom/>
      <diagonal/>
    </border>
    <border>
      <left/>
      <right style="thin">
        <color indexed="64"/>
      </right>
      <top style="hair">
        <color theme="4" tint="0.79998168889431442"/>
      </top>
      <bottom/>
      <diagonal/>
    </border>
    <border>
      <left style="thin">
        <color indexed="64"/>
      </left>
      <right style="thin">
        <color indexed="64"/>
      </right>
      <top style="hair">
        <color theme="4" tint="0.79998168889431442"/>
      </top>
      <bottom/>
      <diagonal/>
    </border>
    <border>
      <left style="thin">
        <color indexed="64"/>
      </left>
      <right/>
      <top style="thin">
        <color indexed="64"/>
      </top>
      <bottom style="hair">
        <color theme="4" tint="0.79998168889431442"/>
      </bottom>
      <diagonal/>
    </border>
    <border>
      <left style="medium">
        <color indexed="64"/>
      </left>
      <right/>
      <top style="thin">
        <color indexed="64"/>
      </top>
      <bottom style="hair">
        <color theme="4" tint="0.79998168889431442"/>
      </bottom>
      <diagonal/>
    </border>
    <border>
      <left style="medium">
        <color indexed="64"/>
      </left>
      <right/>
      <top style="hair">
        <color theme="4" tint="0.79998168889431442"/>
      </top>
      <bottom style="hair">
        <color theme="4" tint="0.79998168889431442"/>
      </bottom>
      <diagonal/>
    </border>
    <border>
      <left style="thin">
        <color indexed="64"/>
      </left>
      <right/>
      <top style="hair">
        <color theme="4" tint="0.79998168889431442"/>
      </top>
      <bottom style="medium">
        <color indexed="64"/>
      </bottom>
      <diagonal/>
    </border>
    <border>
      <left style="medium">
        <color indexed="64"/>
      </left>
      <right/>
      <top style="hair">
        <color theme="4" tint="0.79998168889431442"/>
      </top>
      <bottom style="medium">
        <color indexed="64"/>
      </bottom>
      <diagonal/>
    </border>
    <border>
      <left/>
      <right style="thin">
        <color indexed="64"/>
      </right>
      <top style="thin">
        <color indexed="64"/>
      </top>
      <bottom style="hair">
        <color theme="4" tint="0.79998168889431442"/>
      </bottom>
      <diagonal/>
    </border>
    <border>
      <left/>
      <right style="medium">
        <color indexed="64"/>
      </right>
      <top style="thin">
        <color indexed="64"/>
      </top>
      <bottom style="hair">
        <color theme="4" tint="0.79998168889431442"/>
      </bottom>
      <diagonal/>
    </border>
    <border>
      <left/>
      <right style="medium">
        <color indexed="64"/>
      </right>
      <top style="hair">
        <color theme="4" tint="0.79998168889431442"/>
      </top>
      <bottom style="hair">
        <color theme="4" tint="0.79998168889431442"/>
      </bottom>
      <diagonal/>
    </border>
    <border>
      <left/>
      <right style="thin">
        <color indexed="64"/>
      </right>
      <top style="hair">
        <color theme="4" tint="0.79998168889431442"/>
      </top>
      <bottom style="medium">
        <color indexed="64"/>
      </bottom>
      <diagonal/>
    </border>
    <border>
      <left/>
      <right style="medium">
        <color indexed="64"/>
      </right>
      <top style="hair">
        <color theme="4" tint="0.79998168889431442"/>
      </top>
      <bottom style="medium">
        <color indexed="64"/>
      </bottom>
      <diagonal/>
    </border>
    <border>
      <left style="medium">
        <color indexed="64"/>
      </left>
      <right/>
      <top style="hair">
        <color theme="4" tint="0.79998168889431442"/>
      </top>
      <bottom/>
      <diagonal/>
    </border>
  </borders>
  <cellStyleXfs count="4">
    <xf numFmtId="0" fontId="0" fillId="0" borderId="0"/>
    <xf numFmtId="0" fontId="6" fillId="0" borderId="0" applyNumberFormat="0" applyFill="0" applyBorder="0" applyAlignment="0" applyProtection="0"/>
    <xf numFmtId="0" fontId="9" fillId="0" borderId="0"/>
    <xf numFmtId="0" fontId="6" fillId="0" borderId="0" applyNumberFormat="0" applyFill="0" applyBorder="0" applyAlignment="0" applyProtection="0"/>
  </cellStyleXfs>
  <cellXfs count="505">
    <xf numFmtId="0" fontId="0" fillId="0" borderId="0" xfId="0"/>
    <xf numFmtId="3" fontId="10" fillId="0" borderId="0" xfId="0" applyNumberFormat="1" applyFont="1" applyAlignment="1">
      <alignment vertical="center"/>
    </xf>
    <xf numFmtId="0" fontId="0" fillId="0" borderId="0" xfId="0" applyAlignment="1">
      <alignment horizontal="left" vertical="center" indent="1"/>
    </xf>
    <xf numFmtId="3" fontId="10" fillId="0" borderId="0" xfId="0" applyNumberFormat="1" applyFont="1" applyAlignment="1">
      <alignment horizontal="left" vertical="center" indent="1"/>
    </xf>
    <xf numFmtId="3" fontId="6" fillId="0" borderId="0" xfId="0" applyNumberFormat="1" applyFont="1" applyBorder="1" applyAlignment="1">
      <alignment horizontal="left" vertical="center" indent="1"/>
    </xf>
    <xf numFmtId="3" fontId="6" fillId="0" borderId="0" xfId="0" applyNumberFormat="1" applyFont="1" applyBorder="1" applyAlignment="1">
      <alignment horizontal="right" vertical="center" indent="1"/>
    </xf>
    <xf numFmtId="0" fontId="0" fillId="0" borderId="0" xfId="0" applyAlignment="1">
      <alignment horizontal="left" vertical="center" indent="1"/>
    </xf>
    <xf numFmtId="0" fontId="0" fillId="0" borderId="0" xfId="0" applyBorder="1" applyAlignment="1">
      <alignment horizontal="left" vertical="center" indent="1"/>
    </xf>
    <xf numFmtId="0" fontId="0" fillId="0" borderId="0" xfId="0" applyBorder="1" applyAlignment="1">
      <alignment horizontal="left" indent="1"/>
    </xf>
    <xf numFmtId="0" fontId="0" fillId="0" borderId="0" xfId="0" applyAlignment="1">
      <alignment horizontal="left" indent="1"/>
    </xf>
    <xf numFmtId="0" fontId="0" fillId="0" borderId="0" xfId="0" applyAlignment="1">
      <alignment horizontal="left" vertical="center" indent="1"/>
    </xf>
    <xf numFmtId="3" fontId="10" fillId="0" borderId="0" xfId="0" applyNumberFormat="1" applyFont="1" applyAlignment="1">
      <alignment horizontal="left" vertical="center" indent="1"/>
    </xf>
    <xf numFmtId="0" fontId="0" fillId="0" borderId="0" xfId="0" applyAlignment="1">
      <alignment horizontal="left" indent="1"/>
    </xf>
    <xf numFmtId="3" fontId="10" fillId="0" borderId="0" xfId="0" applyNumberFormat="1" applyFont="1" applyBorder="1" applyAlignment="1">
      <alignment vertical="center"/>
    </xf>
    <xf numFmtId="0" fontId="11" fillId="0" borderId="0" xfId="0" applyFont="1" applyBorder="1" applyAlignment="1">
      <alignment horizontal="left" vertical="center" indent="1"/>
    </xf>
    <xf numFmtId="3" fontId="5"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3" fontId="5" fillId="0" borderId="1" xfId="0" applyNumberFormat="1" applyFont="1" applyBorder="1" applyAlignment="1">
      <alignment horizontal="left" vertical="center" wrapText="1" indent="1"/>
    </xf>
    <xf numFmtId="3" fontId="6" fillId="0" borderId="0" xfId="0" applyNumberFormat="1" applyFont="1" applyBorder="1" applyAlignment="1">
      <alignment horizontal="right" vertical="center" indent="4"/>
    </xf>
    <xf numFmtId="3" fontId="5" fillId="0" borderId="0" xfId="0" applyNumberFormat="1" applyFont="1" applyBorder="1" applyAlignment="1">
      <alignment horizontal="left" vertical="center" indent="1"/>
    </xf>
    <xf numFmtId="3" fontId="5" fillId="0" borderId="0" xfId="0" applyNumberFormat="1" applyFont="1" applyBorder="1" applyAlignment="1">
      <alignment horizontal="right" vertical="center" indent="4"/>
    </xf>
    <xf numFmtId="3" fontId="12" fillId="0" borderId="0" xfId="0" applyNumberFormat="1" applyFont="1" applyAlignment="1">
      <alignment horizontal="left" indent="1"/>
    </xf>
    <xf numFmtId="0" fontId="13" fillId="0" borderId="0" xfId="0" applyFont="1" applyAlignment="1">
      <alignment horizontal="left" indent="1"/>
    </xf>
    <xf numFmtId="3" fontId="10" fillId="0" borderId="0" xfId="0" applyNumberFormat="1" applyFont="1" applyAlignment="1">
      <alignment horizontal="left" indent="1"/>
    </xf>
    <xf numFmtId="0" fontId="0" fillId="0" borderId="0" xfId="0" applyAlignment="1">
      <alignment horizontal="left" wrapText="1" indent="1"/>
    </xf>
    <xf numFmtId="14" fontId="10" fillId="0" borderId="0" xfId="0" applyNumberFormat="1" applyFont="1" applyBorder="1" applyAlignment="1">
      <alignment horizontal="left" vertical="center"/>
    </xf>
    <xf numFmtId="0" fontId="11" fillId="0" borderId="0" xfId="0" applyFont="1" applyBorder="1" applyAlignment="1">
      <alignment horizontal="left" vertical="center"/>
    </xf>
    <xf numFmtId="0" fontId="10" fillId="0" borderId="0" xfId="0" applyFont="1" applyBorder="1" applyAlignment="1">
      <alignment horizontal="left" vertical="center"/>
    </xf>
    <xf numFmtId="0" fontId="0" fillId="0" borderId="0" xfId="0" applyAlignment="1">
      <alignment horizontal="left" wrapText="1" indent="1"/>
    </xf>
    <xf numFmtId="3" fontId="10" fillId="0" borderId="0" xfId="0" applyNumberFormat="1" applyFont="1" applyAlignment="1">
      <alignment horizontal="left" vertical="center"/>
    </xf>
    <xf numFmtId="0" fontId="10" fillId="0" borderId="0" xfId="0" applyFont="1" applyAlignment="1">
      <alignment horizontal="left" vertical="center"/>
    </xf>
    <xf numFmtId="0" fontId="0" fillId="0" borderId="0" xfId="0" applyAlignment="1">
      <alignment horizontal="left" indent="1"/>
    </xf>
    <xf numFmtId="14" fontId="10" fillId="0" borderId="0" xfId="0" applyNumberFormat="1" applyFont="1" applyAlignment="1">
      <alignment horizontal="left" vertical="center"/>
    </xf>
    <xf numFmtId="0" fontId="0" fillId="0" borderId="0" xfId="0" applyAlignment="1">
      <alignment horizontal="left" vertical="center"/>
    </xf>
    <xf numFmtId="0" fontId="0" fillId="0" borderId="0" xfId="0" applyAlignment="1">
      <alignment horizontal="left" vertical="center" indent="1"/>
    </xf>
    <xf numFmtId="3" fontId="5" fillId="0" borderId="0" xfId="0" applyNumberFormat="1" applyFont="1" applyFill="1" applyBorder="1" applyAlignment="1">
      <alignment horizontal="left" vertical="center" indent="1"/>
    </xf>
    <xf numFmtId="3" fontId="5" fillId="0" borderId="0" xfId="0" applyNumberFormat="1" applyFont="1" applyFill="1" applyBorder="1" applyAlignment="1">
      <alignment horizontal="right" vertical="center" indent="4"/>
    </xf>
    <xf numFmtId="3" fontId="10" fillId="0" borderId="0" xfId="0" applyNumberFormat="1" applyFont="1" applyAlignment="1"/>
    <xf numFmtId="3" fontId="5" fillId="0" borderId="0" xfId="0" applyNumberFormat="1" applyFont="1" applyFill="1" applyBorder="1" applyAlignment="1">
      <alignment horizontal="left" indent="1"/>
    </xf>
    <xf numFmtId="3" fontId="5" fillId="0" borderId="0" xfId="0" applyNumberFormat="1" applyFont="1" applyFill="1" applyBorder="1" applyAlignment="1">
      <alignment horizontal="right" indent="4"/>
    </xf>
    <xf numFmtId="164" fontId="5" fillId="0" borderId="0" xfId="0" applyNumberFormat="1" applyFont="1" applyBorder="1" applyAlignment="1">
      <alignment horizontal="right" vertical="center" indent="4"/>
    </xf>
    <xf numFmtId="3" fontId="5" fillId="0" borderId="2" xfId="0" applyNumberFormat="1" applyFont="1" applyFill="1" applyBorder="1" applyAlignment="1">
      <alignment horizontal="left" vertical="top" indent="1"/>
    </xf>
    <xf numFmtId="3" fontId="5" fillId="0" borderId="2" xfId="0" applyNumberFormat="1" applyFont="1" applyFill="1" applyBorder="1" applyAlignment="1">
      <alignment horizontal="right" vertical="top" indent="4"/>
    </xf>
    <xf numFmtId="164" fontId="5" fillId="0" borderId="2" xfId="0" applyNumberFormat="1" applyFont="1" applyBorder="1" applyAlignment="1">
      <alignment horizontal="right" vertical="top" indent="4"/>
    </xf>
    <xf numFmtId="164" fontId="5" fillId="0" borderId="0" xfId="0" applyNumberFormat="1" applyFont="1" applyBorder="1" applyAlignment="1">
      <alignment horizontal="right" indent="4"/>
    </xf>
    <xf numFmtId="3" fontId="5" fillId="0" borderId="0" xfId="0" applyNumberFormat="1" applyFont="1" applyBorder="1" applyAlignment="1">
      <alignment horizontal="right" vertical="center" indent="5"/>
    </xf>
    <xf numFmtId="3" fontId="6" fillId="0" borderId="0" xfId="0" applyNumberFormat="1" applyFont="1" applyBorder="1" applyAlignment="1">
      <alignment horizontal="right" vertical="center" indent="5"/>
    </xf>
    <xf numFmtId="3" fontId="5" fillId="0" borderId="0" xfId="0" applyNumberFormat="1" applyFont="1" applyFill="1" applyBorder="1" applyAlignment="1">
      <alignment horizontal="right" indent="5"/>
    </xf>
    <xf numFmtId="3" fontId="5" fillId="0" borderId="0" xfId="0" applyNumberFormat="1" applyFont="1" applyFill="1" applyBorder="1" applyAlignment="1">
      <alignment horizontal="right" vertical="center" indent="5"/>
    </xf>
    <xf numFmtId="3" fontId="5" fillId="0" borderId="2" xfId="0" applyNumberFormat="1" applyFont="1" applyFill="1" applyBorder="1" applyAlignment="1">
      <alignment horizontal="right" vertical="top" indent="5"/>
    </xf>
    <xf numFmtId="0" fontId="5" fillId="0" borderId="0" xfId="0" applyFont="1" applyBorder="1" applyAlignment="1">
      <alignment horizontal="center" wrapText="1"/>
    </xf>
    <xf numFmtId="3" fontId="5" fillId="0" borderId="0" xfId="0" applyNumberFormat="1" applyFont="1" applyBorder="1" applyAlignment="1">
      <alignment horizontal="center"/>
    </xf>
    <xf numFmtId="3" fontId="12" fillId="0" borderId="0" xfId="0" applyNumberFormat="1" applyFont="1" applyBorder="1" applyAlignment="1">
      <alignment horizontal="right" vertical="center"/>
    </xf>
    <xf numFmtId="3" fontId="12" fillId="0" borderId="0" xfId="0" applyNumberFormat="1" applyFont="1" applyAlignment="1">
      <alignment horizontal="right" vertical="center"/>
    </xf>
    <xf numFmtId="3" fontId="10" fillId="0" borderId="0" xfId="0" applyNumberFormat="1" applyFont="1" applyAlignment="1">
      <alignment horizontal="right" vertical="center"/>
    </xf>
    <xf numFmtId="3" fontId="14" fillId="0" borderId="0" xfId="0" applyNumberFormat="1" applyFont="1" applyAlignment="1">
      <alignment horizontal="right" vertical="center"/>
    </xf>
    <xf numFmtId="3" fontId="5" fillId="0" borderId="0" xfId="0" applyNumberFormat="1" applyFont="1" applyBorder="1" applyAlignment="1">
      <alignment horizontal="right" vertical="top" indent="1"/>
    </xf>
    <xf numFmtId="0" fontId="0" fillId="0" borderId="0" xfId="0" applyAlignment="1">
      <alignment horizontal="left" vertical="center" indent="1"/>
    </xf>
    <xf numFmtId="0" fontId="10" fillId="0" borderId="0" xfId="0" applyFont="1" applyAlignment="1">
      <alignment horizontal="left" vertical="center" indent="1"/>
    </xf>
    <xf numFmtId="0" fontId="12" fillId="0" borderId="0" xfId="0" applyFont="1" applyAlignment="1">
      <alignment horizontal="right" vertical="top" indent="1"/>
    </xf>
    <xf numFmtId="0" fontId="11" fillId="4" borderId="0" xfId="0" applyFont="1" applyFill="1" applyBorder="1" applyAlignment="1">
      <alignment horizontal="left" vertical="center" indent="1"/>
    </xf>
    <xf numFmtId="0" fontId="0" fillId="4" borderId="0" xfId="0" applyFill="1"/>
    <xf numFmtId="3" fontId="10" fillId="4" borderId="0" xfId="0" applyNumberFormat="1" applyFont="1" applyFill="1" applyAlignment="1">
      <alignment vertical="center"/>
    </xf>
    <xf numFmtId="3" fontId="5" fillId="4" borderId="1" xfId="0" applyNumberFormat="1" applyFont="1" applyFill="1" applyBorder="1" applyAlignment="1" applyProtection="1">
      <alignment horizontal="left" vertical="center" wrapText="1" indent="1"/>
      <protection locked="0"/>
    </xf>
    <xf numFmtId="1" fontId="5" fillId="4" borderId="1" xfId="0" applyNumberFormat="1" applyFont="1" applyFill="1" applyBorder="1" applyAlignment="1" applyProtection="1">
      <alignment horizontal="right" vertical="center" wrapText="1" indent="1"/>
      <protection locked="0"/>
    </xf>
    <xf numFmtId="3" fontId="5" fillId="4" borderId="0" xfId="0" applyNumberFormat="1" applyFont="1" applyFill="1" applyBorder="1" applyAlignment="1" applyProtection="1">
      <alignment horizontal="left" vertical="center" indent="1"/>
      <protection locked="0"/>
    </xf>
    <xf numFmtId="3" fontId="5" fillId="4" borderId="0" xfId="0" applyNumberFormat="1" applyFont="1" applyFill="1" applyBorder="1" applyAlignment="1" applyProtection="1">
      <alignment horizontal="right" vertical="center" indent="1"/>
      <protection locked="0"/>
    </xf>
    <xf numFmtId="3" fontId="10" fillId="4" borderId="0" xfId="0" applyNumberFormat="1" applyFont="1" applyFill="1" applyAlignment="1"/>
    <xf numFmtId="3" fontId="5" fillId="4" borderId="0" xfId="0" applyNumberFormat="1" applyFont="1" applyFill="1" applyBorder="1" applyAlignment="1" applyProtection="1">
      <alignment horizontal="left" indent="1"/>
      <protection locked="0"/>
    </xf>
    <xf numFmtId="3" fontId="5" fillId="4" borderId="0" xfId="0" applyNumberFormat="1" applyFont="1" applyFill="1" applyBorder="1" applyAlignment="1" applyProtection="1">
      <alignment horizontal="right" indent="1"/>
      <protection locked="0"/>
    </xf>
    <xf numFmtId="3" fontId="5" fillId="4" borderId="2" xfId="0" applyNumberFormat="1" applyFont="1" applyFill="1" applyBorder="1" applyAlignment="1" applyProtection="1">
      <alignment horizontal="left" vertical="top" indent="1"/>
      <protection locked="0"/>
    </xf>
    <xf numFmtId="3" fontId="5" fillId="4" borderId="2" xfId="0" applyNumberFormat="1" applyFont="1" applyFill="1" applyBorder="1" applyAlignment="1" applyProtection="1">
      <alignment horizontal="right" vertical="top" indent="1"/>
      <protection locked="0"/>
    </xf>
    <xf numFmtId="1" fontId="5" fillId="4" borderId="1" xfId="0" applyNumberFormat="1" applyFont="1" applyFill="1" applyBorder="1" applyAlignment="1" applyProtection="1">
      <alignment horizontal="center" vertical="center" wrapText="1"/>
      <protection locked="0"/>
    </xf>
    <xf numFmtId="14" fontId="10" fillId="0" borderId="0" xfId="0" applyNumberFormat="1" applyFont="1" applyBorder="1" applyAlignment="1">
      <alignment horizontal="left" vertical="center"/>
    </xf>
    <xf numFmtId="0" fontId="11" fillId="0" borderId="0" xfId="0" applyFont="1" applyBorder="1" applyAlignment="1">
      <alignment horizontal="left" vertical="center"/>
    </xf>
    <xf numFmtId="0" fontId="10" fillId="0" borderId="0" xfId="0" applyFont="1" applyBorder="1" applyAlignment="1">
      <alignment horizontal="left" vertical="center"/>
    </xf>
    <xf numFmtId="0" fontId="0" fillId="0" borderId="0" xfId="0" applyAlignment="1">
      <alignment horizontal="left" vertical="center" indent="1"/>
    </xf>
    <xf numFmtId="0" fontId="0" fillId="0" borderId="0" xfId="0" applyAlignment="1">
      <alignment horizontal="left" wrapText="1" indent="1"/>
    </xf>
    <xf numFmtId="0" fontId="10" fillId="0" borderId="0" xfId="0" applyFont="1" applyAlignment="1">
      <alignment horizontal="left" vertical="center" indent="1"/>
    </xf>
    <xf numFmtId="0" fontId="10" fillId="4" borderId="0" xfId="0" applyFont="1" applyFill="1" applyAlignment="1">
      <alignment horizontal="left" vertical="center" wrapText="1"/>
    </xf>
    <xf numFmtId="0" fontId="10" fillId="0" borderId="0" xfId="0" applyFont="1" applyAlignment="1">
      <alignment horizontal="left" vertical="center"/>
    </xf>
    <xf numFmtId="14" fontId="10" fillId="0" borderId="0" xfId="0" applyNumberFormat="1" applyFont="1" applyAlignment="1">
      <alignment horizontal="left" vertical="center"/>
    </xf>
    <xf numFmtId="0" fontId="0" fillId="0" borderId="0" xfId="0" applyAlignment="1">
      <alignment horizontal="left" vertical="center"/>
    </xf>
    <xf numFmtId="3" fontId="15" fillId="0" borderId="0" xfId="0" applyNumberFormat="1" applyFont="1" applyAlignment="1">
      <alignment horizontal="center" vertical="center"/>
    </xf>
    <xf numFmtId="0" fontId="0" fillId="4" borderId="0" xfId="0" applyFill="1" applyAlignment="1">
      <alignment horizontal="right" indent="1"/>
    </xf>
    <xf numFmtId="0" fontId="0" fillId="4" borderId="0" xfId="0" applyFill="1" applyAlignment="1"/>
    <xf numFmtId="0" fontId="0" fillId="4" borderId="0" xfId="0" applyFill="1" applyAlignment="1">
      <alignment vertical="center"/>
    </xf>
    <xf numFmtId="0" fontId="0" fillId="0" borderId="0" xfId="0" applyAlignment="1">
      <alignment vertical="center"/>
    </xf>
    <xf numFmtId="0" fontId="12" fillId="4" borderId="0" xfId="0" applyFont="1" applyFill="1" applyBorder="1" applyAlignment="1">
      <alignment horizontal="left" vertical="center" indent="1"/>
    </xf>
    <xf numFmtId="1" fontId="5" fillId="4" borderId="3" xfId="0" applyNumberFormat="1" applyFont="1" applyFill="1" applyBorder="1" applyAlignment="1" applyProtection="1">
      <alignment horizontal="center" vertical="center"/>
      <protection locked="0"/>
    </xf>
    <xf numFmtId="3" fontId="12" fillId="0" borderId="0" xfId="0" applyNumberFormat="1" applyFont="1" applyAlignment="1">
      <alignment horizontal="right" vertical="top" indent="1"/>
    </xf>
    <xf numFmtId="3" fontId="10" fillId="0" borderId="0" xfId="0" applyNumberFormat="1" applyFont="1" applyFill="1" applyAlignment="1">
      <alignment vertical="center"/>
    </xf>
    <xf numFmtId="0" fontId="0" fillId="0" borderId="0" xfId="0" applyFill="1"/>
    <xf numFmtId="3" fontId="10" fillId="0" borderId="0" xfId="0" applyNumberFormat="1" applyFont="1" applyFill="1" applyAlignment="1"/>
    <xf numFmtId="3" fontId="5" fillId="4" borderId="6" xfId="0" applyNumberFormat="1" applyFont="1" applyFill="1" applyBorder="1" applyAlignment="1" applyProtection="1">
      <alignment horizontal="left" vertical="top" indent="1"/>
      <protection locked="0"/>
    </xf>
    <xf numFmtId="3" fontId="5" fillId="4" borderId="6" xfId="0" applyNumberFormat="1" applyFont="1" applyFill="1" applyBorder="1" applyAlignment="1" applyProtection="1">
      <alignment horizontal="right" vertical="top" indent="1"/>
      <protection locked="0"/>
    </xf>
    <xf numFmtId="0" fontId="0" fillId="0" borderId="7" xfId="0" applyBorder="1" applyAlignment="1">
      <alignment horizontal="left" vertical="center" wrapText="1" indent="1"/>
    </xf>
    <xf numFmtId="3" fontId="5" fillId="4" borderId="8" xfId="0" applyNumberFormat="1" applyFont="1" applyFill="1" applyBorder="1" applyAlignment="1" applyProtection="1">
      <alignment horizontal="left" vertical="center" wrapText="1" indent="1"/>
      <protection locked="0"/>
    </xf>
    <xf numFmtId="1" fontId="5" fillId="4" borderId="9" xfId="0" applyNumberFormat="1" applyFont="1" applyFill="1" applyBorder="1" applyAlignment="1" applyProtection="1">
      <alignment horizontal="right" vertical="center" wrapText="1" indent="1"/>
      <protection locked="0"/>
    </xf>
    <xf numFmtId="3" fontId="5" fillId="4" borderId="4" xfId="0" applyNumberFormat="1" applyFont="1" applyFill="1" applyBorder="1" applyAlignment="1" applyProtection="1">
      <alignment horizontal="right" vertical="center" indent="4"/>
      <protection locked="0"/>
    </xf>
    <xf numFmtId="3" fontId="5" fillId="4" borderId="4" xfId="0" applyNumberFormat="1" applyFont="1" applyFill="1" applyBorder="1" applyAlignment="1" applyProtection="1">
      <alignment horizontal="right" indent="4"/>
      <protection locked="0"/>
    </xf>
    <xf numFmtId="3" fontId="5" fillId="4" borderId="10" xfId="0" applyNumberFormat="1" applyFont="1" applyFill="1" applyBorder="1" applyAlignment="1" applyProtection="1">
      <alignment horizontal="right" vertical="top" indent="4"/>
      <protection locked="0"/>
    </xf>
    <xf numFmtId="3" fontId="5" fillId="4" borderId="11" xfId="0" applyNumberFormat="1" applyFont="1" applyFill="1" applyBorder="1" applyAlignment="1" applyProtection="1">
      <alignment horizontal="left" vertical="center" wrapText="1" indent="1"/>
      <protection locked="0"/>
    </xf>
    <xf numFmtId="1" fontId="5" fillId="4" borderId="12" xfId="0" applyNumberFormat="1" applyFont="1" applyFill="1" applyBorder="1" applyAlignment="1" applyProtection="1">
      <alignment horizontal="center" vertical="center" wrapText="1"/>
      <protection locked="0"/>
    </xf>
    <xf numFmtId="0" fontId="12" fillId="0" borderId="13" xfId="0" applyFont="1" applyBorder="1" applyAlignment="1">
      <alignment horizontal="center" vertical="center" wrapText="1"/>
    </xf>
    <xf numFmtId="0" fontId="10" fillId="4" borderId="0" xfId="0" applyFont="1" applyFill="1" applyBorder="1" applyAlignment="1">
      <alignment horizontal="left" vertical="center" wrapText="1"/>
    </xf>
    <xf numFmtId="0" fontId="11" fillId="4" borderId="0" xfId="0" applyFont="1" applyFill="1" applyBorder="1" applyAlignment="1">
      <alignment horizontal="left" vertical="center" wrapText="1"/>
    </xf>
    <xf numFmtId="3" fontId="0" fillId="4" borderId="0" xfId="0" applyNumberFormat="1" applyFill="1" applyAlignment="1">
      <alignment vertical="center"/>
    </xf>
    <xf numFmtId="0" fontId="0" fillId="0" borderId="0" xfId="0" applyFill="1" applyAlignment="1">
      <alignment vertical="center"/>
    </xf>
    <xf numFmtId="3" fontId="5" fillId="0" borderId="0" xfId="0" applyNumberFormat="1" applyFont="1" applyFill="1" applyBorder="1" applyAlignment="1" applyProtection="1">
      <alignment horizontal="right" vertical="center" indent="1"/>
      <protection locked="0"/>
    </xf>
    <xf numFmtId="3" fontId="0" fillId="0" borderId="0" xfId="0" applyNumberFormat="1" applyFill="1" applyAlignment="1">
      <alignment vertical="center"/>
    </xf>
    <xf numFmtId="3" fontId="10" fillId="4" borderId="0" xfId="0" applyNumberFormat="1" applyFont="1" applyFill="1" applyBorder="1" applyAlignment="1">
      <alignment horizontal="right" vertical="center" indent="3"/>
    </xf>
    <xf numFmtId="3" fontId="10" fillId="0" borderId="0" xfId="0" applyNumberFormat="1" applyFont="1" applyFill="1" applyAlignment="1">
      <alignment horizontal="left" vertical="center" indent="1"/>
    </xf>
    <xf numFmtId="0" fontId="0" fillId="0" borderId="0" xfId="0" applyFill="1" applyAlignment="1">
      <alignment horizontal="left" indent="1"/>
    </xf>
    <xf numFmtId="0" fontId="0" fillId="0" borderId="0" xfId="0" applyFill="1" applyBorder="1" applyAlignment="1">
      <alignment horizontal="left" indent="1"/>
    </xf>
    <xf numFmtId="3" fontId="10" fillId="3" borderId="0" xfId="0" applyNumberFormat="1" applyFont="1" applyFill="1" applyAlignment="1">
      <alignment vertical="center"/>
    </xf>
    <xf numFmtId="0" fontId="0" fillId="3" borderId="0" xfId="0" applyFill="1"/>
    <xf numFmtId="3" fontId="0" fillId="4" borderId="0" xfId="0" applyNumberFormat="1" applyFill="1" applyAlignment="1">
      <alignment horizontal="right" indent="1"/>
    </xf>
    <xf numFmtId="14" fontId="10" fillId="0" borderId="0" xfId="0" applyNumberFormat="1" applyFont="1" applyBorder="1" applyAlignment="1">
      <alignment horizontal="left" vertical="center"/>
    </xf>
    <xf numFmtId="0" fontId="11" fillId="0" borderId="0" xfId="0" applyFont="1" applyBorder="1" applyAlignment="1">
      <alignment horizontal="left" vertical="center"/>
    </xf>
    <xf numFmtId="0" fontId="10" fillId="0" borderId="0" xfId="0" applyFont="1" applyBorder="1" applyAlignment="1">
      <alignment horizontal="left" vertical="center"/>
    </xf>
    <xf numFmtId="0" fontId="0" fillId="0" borderId="0" xfId="0" applyAlignment="1">
      <alignment horizontal="left" indent="1"/>
    </xf>
    <xf numFmtId="0" fontId="0" fillId="0" borderId="0" xfId="0" applyAlignment="1">
      <alignment horizontal="left" wrapText="1" indent="1"/>
    </xf>
    <xf numFmtId="0" fontId="0" fillId="0" borderId="0" xfId="0" applyAlignment="1">
      <alignment horizontal="left" vertical="center" indent="1"/>
    </xf>
    <xf numFmtId="3" fontId="15" fillId="0" borderId="0" xfId="0" applyNumberFormat="1" applyFont="1" applyFill="1" applyAlignment="1">
      <alignment horizontal="center" vertical="center"/>
    </xf>
    <xf numFmtId="0" fontId="10" fillId="0" borderId="0" xfId="0" applyFont="1" applyFill="1" applyAlignment="1">
      <alignment horizontal="left" vertical="center" indent="1"/>
    </xf>
    <xf numFmtId="0" fontId="0" fillId="0" borderId="0" xfId="0" applyFont="1" applyFill="1" applyAlignment="1">
      <alignment horizontal="left" vertical="center" indent="1"/>
    </xf>
    <xf numFmtId="3" fontId="12" fillId="0" borderId="0" xfId="0" applyNumberFormat="1" applyFont="1" applyFill="1" applyAlignment="1">
      <alignment horizontal="left" vertical="center"/>
    </xf>
    <xf numFmtId="3" fontId="10" fillId="0" borderId="0" xfId="0" applyNumberFormat="1" applyFont="1" applyFill="1" applyAlignment="1">
      <alignment horizontal="left"/>
    </xf>
    <xf numFmtId="0" fontId="10" fillId="0" borderId="0" xfId="0" applyFont="1" applyFill="1" applyAlignment="1">
      <alignment horizontal="left" vertical="center"/>
    </xf>
    <xf numFmtId="0" fontId="10" fillId="0" borderId="0" xfId="0" applyFont="1" applyFill="1" applyAlignment="1">
      <alignment horizontal="left"/>
    </xf>
    <xf numFmtId="0" fontId="0" fillId="0" borderId="0" xfId="0" applyFill="1" applyAlignment="1">
      <alignment horizontal="left" vertical="center" wrapText="1"/>
    </xf>
    <xf numFmtId="0" fontId="0" fillId="0" borderId="0" xfId="0" applyFill="1" applyAlignment="1"/>
    <xf numFmtId="0" fontId="10" fillId="0" borderId="0" xfId="0" applyFont="1" applyFill="1" applyAlignment="1">
      <alignment horizontal="left" vertical="center" wrapText="1" indent="1"/>
    </xf>
    <xf numFmtId="0" fontId="0" fillId="0" borderId="0" xfId="0" applyFill="1" applyAlignment="1">
      <alignment horizontal="left" vertical="center" wrapText="1" indent="1"/>
    </xf>
    <xf numFmtId="0" fontId="10" fillId="0" borderId="0" xfId="0" applyFont="1" applyFill="1" applyAlignment="1">
      <alignment horizontal="left" vertical="center" wrapText="1"/>
    </xf>
    <xf numFmtId="0" fontId="0" fillId="0" borderId="0" xfId="0" applyFill="1" applyAlignment="1">
      <alignment horizontal="left" wrapText="1" indent="1"/>
    </xf>
    <xf numFmtId="0" fontId="0" fillId="0" borderId="0" xfId="0" applyFont="1" applyFill="1" applyAlignment="1">
      <alignment horizontal="left" indent="1"/>
    </xf>
    <xf numFmtId="3" fontId="10" fillId="0" borderId="0" xfId="0" applyNumberFormat="1" applyFont="1" applyFill="1" applyAlignment="1">
      <alignment horizontal="left" indent="1"/>
    </xf>
    <xf numFmtId="0" fontId="10" fillId="0" borderId="0" xfId="0" applyFont="1" applyFill="1" applyAlignment="1">
      <alignment horizontal="left" indent="1"/>
    </xf>
    <xf numFmtId="0" fontId="10" fillId="0" borderId="0" xfId="0" applyFont="1" applyFill="1" applyAlignment="1">
      <alignment horizontal="left" vertical="center" wrapText="1" indent="1"/>
    </xf>
    <xf numFmtId="0" fontId="0" fillId="0" borderId="0" xfId="0" applyFill="1" applyAlignment="1">
      <alignment horizontal="left" vertical="center" indent="1"/>
    </xf>
    <xf numFmtId="0" fontId="10" fillId="0" borderId="0" xfId="0" applyFont="1" applyFill="1" applyAlignment="1">
      <alignment horizontal="left" wrapText="1" indent="1"/>
    </xf>
    <xf numFmtId="0" fontId="0" fillId="0" borderId="0" xfId="0" applyFont="1" applyFill="1" applyAlignment="1">
      <alignment horizontal="left" wrapText="1" indent="1"/>
    </xf>
    <xf numFmtId="0" fontId="10" fillId="0" borderId="0" xfId="0" applyFont="1" applyFill="1" applyAlignment="1">
      <alignment horizontal="left" vertical="center" wrapText="1"/>
    </xf>
    <xf numFmtId="0" fontId="0" fillId="0" borderId="0" xfId="0" applyFill="1" applyAlignment="1">
      <alignment horizontal="left" wrapText="1" indent="1"/>
    </xf>
    <xf numFmtId="0" fontId="10" fillId="0" borderId="0" xfId="0" applyFont="1" applyFill="1" applyAlignment="1">
      <alignment horizontal="left" vertical="top" indent="1"/>
    </xf>
    <xf numFmtId="0" fontId="0" fillId="0" borderId="0" xfId="0" applyAlignment="1">
      <alignment horizontal="left" vertical="center" indent="1"/>
    </xf>
    <xf numFmtId="0" fontId="17" fillId="0" borderId="0" xfId="0" applyFont="1" applyAlignment="1">
      <alignment horizontal="left" vertical="center" indent="1"/>
    </xf>
    <xf numFmtId="1" fontId="5" fillId="4" borderId="14" xfId="0" applyNumberFormat="1" applyFont="1" applyFill="1" applyBorder="1" applyAlignment="1" applyProtection="1">
      <alignment horizontal="right" vertical="center" wrapText="1"/>
      <protection locked="0"/>
    </xf>
    <xf numFmtId="1" fontId="10" fillId="4" borderId="0" xfId="0" applyNumberFormat="1" applyFont="1" applyFill="1" applyBorder="1" applyAlignment="1">
      <alignment horizontal="center" vertical="center"/>
    </xf>
    <xf numFmtId="3" fontId="5" fillId="4" borderId="8" xfId="0" applyNumberFormat="1" applyFont="1" applyFill="1" applyBorder="1" applyAlignment="1" applyProtection="1">
      <alignment horizontal="center" vertical="center"/>
      <protection locked="0"/>
    </xf>
    <xf numFmtId="3" fontId="18" fillId="0" borderId="0" xfId="0" applyNumberFormat="1" applyFont="1" applyAlignment="1">
      <alignment vertical="center"/>
    </xf>
    <xf numFmtId="0" fontId="10" fillId="0" borderId="0" xfId="0" applyFont="1" applyFill="1" applyAlignment="1">
      <alignment horizontal="left" vertical="top"/>
    </xf>
    <xf numFmtId="0" fontId="19" fillId="0" borderId="0" xfId="1" applyFont="1" applyBorder="1" applyAlignment="1">
      <alignment horizontal="right" vertical="center" indent="1"/>
    </xf>
    <xf numFmtId="3" fontId="12" fillId="0" borderId="0" xfId="0" applyNumberFormat="1" applyFont="1" applyAlignment="1">
      <alignment vertical="center"/>
    </xf>
    <xf numFmtId="0" fontId="19" fillId="0" borderId="0" xfId="0" applyFont="1" applyFill="1" applyAlignment="1">
      <alignment horizontal="left" vertical="top"/>
    </xf>
    <xf numFmtId="0" fontId="19" fillId="0" borderId="0" xfId="1" applyFont="1" applyFill="1" applyAlignment="1">
      <alignment horizontal="left" vertical="top"/>
    </xf>
    <xf numFmtId="0" fontId="19" fillId="0" borderId="0" xfId="0" applyFont="1" applyFill="1" applyAlignment="1">
      <alignment horizontal="left" vertical="top" indent="1"/>
    </xf>
    <xf numFmtId="0" fontId="0" fillId="0" borderId="0" xfId="0" applyAlignment="1">
      <alignment horizontal="left" wrapText="1" indent="1"/>
    </xf>
    <xf numFmtId="14" fontId="10" fillId="0" borderId="0" xfId="0" applyNumberFormat="1" applyFont="1" applyBorder="1" applyAlignment="1">
      <alignment horizontal="left" vertical="center"/>
    </xf>
    <xf numFmtId="0" fontId="11" fillId="0" borderId="0" xfId="0" applyFont="1" applyBorder="1" applyAlignment="1">
      <alignment horizontal="left" vertical="center"/>
    </xf>
    <xf numFmtId="0" fontId="10" fillId="0" borderId="0" xfId="0" applyFont="1" applyBorder="1" applyAlignment="1">
      <alignment horizontal="left" vertical="center"/>
    </xf>
    <xf numFmtId="3" fontId="6" fillId="2" borderId="0" xfId="0" applyNumberFormat="1" applyFont="1" applyFill="1" applyBorder="1" applyAlignment="1">
      <alignment vertical="center"/>
    </xf>
    <xf numFmtId="165" fontId="6" fillId="4" borderId="0" xfId="0" applyNumberFormat="1" applyFont="1" applyFill="1" applyBorder="1" applyAlignment="1">
      <alignment horizontal="center" vertical="center"/>
    </xf>
    <xf numFmtId="1" fontId="6" fillId="4" borderId="0" xfId="0" applyNumberFormat="1" applyFont="1" applyFill="1" applyBorder="1" applyAlignment="1">
      <alignment horizontal="center" vertical="center"/>
    </xf>
    <xf numFmtId="165" fontId="6" fillId="4" borderId="0" xfId="0" applyNumberFormat="1" applyFont="1" applyFill="1" applyBorder="1" applyAlignment="1">
      <alignment horizontal="right" vertical="center" indent="5"/>
    </xf>
    <xf numFmtId="3" fontId="5" fillId="0" borderId="8" xfId="0" applyNumberFormat="1" applyFont="1" applyFill="1" applyBorder="1" applyAlignment="1" applyProtection="1">
      <alignment horizontal="center" vertical="center"/>
      <protection locked="0"/>
    </xf>
    <xf numFmtId="1" fontId="5" fillId="0" borderId="1" xfId="0" applyNumberFormat="1" applyFont="1" applyFill="1" applyBorder="1" applyAlignment="1" applyProtection="1">
      <alignment horizontal="right" vertical="center" wrapText="1"/>
      <protection locked="0"/>
    </xf>
    <xf numFmtId="0" fontId="11" fillId="0" borderId="0" xfId="0" applyFont="1" applyFill="1" applyBorder="1" applyAlignment="1">
      <alignment horizontal="right" vertical="center" indent="1"/>
    </xf>
    <xf numFmtId="0" fontId="19" fillId="0" borderId="0" xfId="1" applyFont="1" applyFill="1" applyBorder="1" applyAlignment="1">
      <alignment horizontal="right" vertical="center" indent="1"/>
    </xf>
    <xf numFmtId="3" fontId="5" fillId="0" borderId="11" xfId="0" applyNumberFormat="1" applyFont="1" applyFill="1" applyBorder="1" applyAlignment="1" applyProtection="1">
      <alignment horizontal="left" vertical="center" wrapText="1" indent="1"/>
      <protection locked="0"/>
    </xf>
    <xf numFmtId="1" fontId="5" fillId="0" borderId="1" xfId="0" applyNumberFormat="1" applyFont="1" applyFill="1" applyBorder="1" applyAlignment="1" applyProtection="1">
      <alignment horizontal="center" vertical="center" wrapText="1"/>
      <protection locked="0"/>
    </xf>
    <xf numFmtId="3" fontId="12" fillId="4" borderId="17" xfId="0" applyNumberFormat="1" applyFont="1" applyFill="1" applyBorder="1" applyAlignment="1">
      <alignment horizontal="center" vertical="center"/>
    </xf>
    <xf numFmtId="3" fontId="12" fillId="0" borderId="0" xfId="0" applyNumberFormat="1" applyFont="1" applyFill="1" applyAlignment="1">
      <alignment horizontal="left" indent="1"/>
    </xf>
    <xf numFmtId="0" fontId="12" fillId="0" borderId="0" xfId="0" applyFont="1" applyFill="1" applyAlignment="1">
      <alignment horizontal="right" vertical="top" indent="1"/>
    </xf>
    <xf numFmtId="0" fontId="0" fillId="0" borderId="0" xfId="0" applyBorder="1" applyAlignment="1">
      <alignment horizontal="left" wrapText="1" indent="1"/>
    </xf>
    <xf numFmtId="3" fontId="20" fillId="0" borderId="0" xfId="0" applyNumberFormat="1" applyFont="1" applyFill="1" applyAlignment="1">
      <alignment horizontal="left" vertical="top" wrapText="1"/>
    </xf>
    <xf numFmtId="0" fontId="21" fillId="0" borderId="0" xfId="0" applyFont="1" applyAlignment="1">
      <alignment horizontal="left" vertical="top" wrapText="1"/>
    </xf>
    <xf numFmtId="3" fontId="12" fillId="0" borderId="0" xfId="0" applyNumberFormat="1" applyFont="1" applyFill="1" applyAlignment="1">
      <alignment horizontal="left"/>
    </xf>
    <xf numFmtId="3" fontId="5" fillId="0" borderId="7" xfId="0" applyNumberFormat="1" applyFont="1" applyBorder="1" applyAlignment="1">
      <alignment horizontal="left" vertical="center" wrapText="1" indent="1"/>
    </xf>
    <xf numFmtId="0" fontId="5" fillId="0" borderId="7" xfId="0" applyFont="1" applyBorder="1" applyAlignment="1">
      <alignment horizontal="center" wrapText="1"/>
    </xf>
    <xf numFmtId="3" fontId="5" fillId="0" borderId="4" xfId="0" applyNumberFormat="1" applyFont="1" applyBorder="1" applyAlignment="1">
      <alignment horizontal="center" vertical="center" wrapText="1"/>
    </xf>
    <xf numFmtId="3" fontId="5" fillId="0" borderId="15" xfId="0" applyNumberFormat="1" applyFont="1" applyBorder="1" applyAlignment="1">
      <alignment horizontal="center" vertical="center" wrapText="1"/>
    </xf>
    <xf numFmtId="3" fontId="5" fillId="0" borderId="13" xfId="0" applyNumberFormat="1" applyFont="1" applyBorder="1" applyAlignment="1">
      <alignment horizontal="center" vertical="center" wrapText="1"/>
    </xf>
    <xf numFmtId="3" fontId="5" fillId="0" borderId="18" xfId="0" applyNumberFormat="1" applyFont="1" applyBorder="1" applyAlignment="1">
      <alignment horizontal="center" vertical="center" wrapText="1"/>
    </xf>
    <xf numFmtId="3" fontId="6" fillId="0" borderId="4" xfId="0" applyNumberFormat="1" applyFont="1" applyBorder="1" applyAlignment="1">
      <alignment horizontal="right" vertical="center" indent="4"/>
    </xf>
    <xf numFmtId="3" fontId="5" fillId="0" borderId="19" xfId="0" applyNumberFormat="1" applyFont="1" applyBorder="1" applyAlignment="1">
      <alignment horizontal="center" vertical="center" wrapText="1"/>
    </xf>
    <xf numFmtId="3" fontId="6" fillId="0" borderId="20" xfId="0" applyNumberFormat="1" applyFont="1" applyBorder="1" applyAlignment="1">
      <alignment horizontal="right" vertical="center" indent="4"/>
    </xf>
    <xf numFmtId="3" fontId="5" fillId="0" borderId="20" xfId="0" applyNumberFormat="1" applyFont="1" applyBorder="1" applyAlignment="1">
      <alignment horizontal="right" vertical="center" indent="4"/>
    </xf>
    <xf numFmtId="3" fontId="5" fillId="0" borderId="20" xfId="0" applyNumberFormat="1" applyFont="1" applyFill="1" applyBorder="1" applyAlignment="1">
      <alignment horizontal="right" indent="4"/>
    </xf>
    <xf numFmtId="3" fontId="5" fillId="0" borderId="20" xfId="0" applyNumberFormat="1" applyFont="1" applyFill="1" applyBorder="1" applyAlignment="1">
      <alignment horizontal="right" vertical="center" indent="4"/>
    </xf>
    <xf numFmtId="3" fontId="5" fillId="0" borderId="21" xfId="0" applyNumberFormat="1" applyFont="1" applyFill="1" applyBorder="1" applyAlignment="1">
      <alignment horizontal="right" vertical="top" indent="4"/>
    </xf>
    <xf numFmtId="164" fontId="6" fillId="0" borderId="15" xfId="0" applyNumberFormat="1" applyFont="1" applyBorder="1" applyAlignment="1">
      <alignment horizontal="right" vertical="center" indent="5"/>
    </xf>
    <xf numFmtId="164" fontId="5" fillId="0" borderId="15" xfId="0" applyNumberFormat="1" applyFont="1" applyBorder="1" applyAlignment="1">
      <alignment horizontal="right" vertical="center" indent="5"/>
    </xf>
    <xf numFmtId="164" fontId="5" fillId="0" borderId="15" xfId="0" applyNumberFormat="1" applyFont="1" applyFill="1" applyBorder="1" applyAlignment="1">
      <alignment horizontal="right" indent="5"/>
    </xf>
    <xf numFmtId="164" fontId="5" fillId="0" borderId="15" xfId="0" applyNumberFormat="1" applyFont="1" applyFill="1" applyBorder="1" applyAlignment="1">
      <alignment horizontal="right" vertical="center" indent="5"/>
    </xf>
    <xf numFmtId="164" fontId="5" fillId="0" borderId="16" xfId="0" applyNumberFormat="1" applyFont="1" applyFill="1" applyBorder="1" applyAlignment="1">
      <alignment horizontal="right" vertical="top" indent="5"/>
    </xf>
    <xf numFmtId="14" fontId="10" fillId="0" borderId="0" xfId="0" applyNumberFormat="1" applyFont="1" applyBorder="1" applyAlignment="1">
      <alignment horizontal="left" vertical="center"/>
    </xf>
    <xf numFmtId="0" fontId="11" fillId="0" borderId="0" xfId="0" applyFont="1" applyBorder="1" applyAlignment="1">
      <alignment horizontal="left" vertical="center"/>
    </xf>
    <xf numFmtId="3" fontId="10" fillId="0" borderId="0" xfId="0" applyNumberFormat="1" applyFont="1" applyAlignment="1">
      <alignment horizontal="right" indent="1"/>
    </xf>
    <xf numFmtId="3" fontId="10" fillId="0" borderId="0" xfId="0" applyNumberFormat="1" applyFont="1" applyFill="1" applyBorder="1" applyAlignment="1">
      <alignment horizontal="right" vertical="center" indent="3"/>
    </xf>
    <xf numFmtId="1" fontId="10" fillId="4" borderId="0" xfId="0" applyNumberFormat="1" applyFont="1" applyFill="1" applyBorder="1" applyAlignment="1">
      <alignment horizontal="right" vertical="center" indent="5"/>
    </xf>
    <xf numFmtId="0" fontId="17" fillId="0" borderId="0" xfId="0" applyFont="1" applyFill="1" applyAlignment="1">
      <alignment horizontal="left" vertical="center" indent="1"/>
    </xf>
    <xf numFmtId="3" fontId="6" fillId="0" borderId="0" xfId="1" applyNumberFormat="1" applyFont="1" applyFill="1" applyAlignment="1">
      <alignment horizontal="left" vertical="top" wrapText="1" indent="1"/>
    </xf>
    <xf numFmtId="0" fontId="6" fillId="0" borderId="0" xfId="1" applyFont="1" applyFill="1" applyAlignment="1">
      <alignment horizontal="left" vertical="top" wrapText="1" indent="1"/>
    </xf>
    <xf numFmtId="0" fontId="4" fillId="0" borderId="0" xfId="0" applyFont="1" applyFill="1" applyAlignment="1">
      <alignment horizontal="right" wrapText="1" indent="1"/>
    </xf>
    <xf numFmtId="0" fontId="0" fillId="0" borderId="0" xfId="0" applyAlignment="1"/>
    <xf numFmtId="0" fontId="0" fillId="0" borderId="0" xfId="0" applyAlignment="1">
      <alignment horizontal="left"/>
    </xf>
    <xf numFmtId="0" fontId="0" fillId="0" borderId="0" xfId="0" applyAlignment="1">
      <alignment horizontal="left" wrapText="1" indent="1"/>
    </xf>
    <xf numFmtId="3" fontId="5" fillId="4" borderId="3" xfId="0" applyNumberFormat="1" applyFont="1" applyFill="1" applyBorder="1" applyAlignment="1" applyProtection="1">
      <alignment horizontal="center" vertical="center"/>
      <protection locked="0"/>
    </xf>
    <xf numFmtId="3" fontId="10" fillId="4" borderId="0" xfId="0" applyNumberFormat="1" applyFont="1" applyFill="1" applyAlignment="1">
      <alignment horizontal="left" vertical="center"/>
    </xf>
    <xf numFmtId="3" fontId="5" fillId="0" borderId="4" xfId="0" applyNumberFormat="1" applyFont="1" applyBorder="1" applyAlignment="1">
      <alignment horizontal="right" vertical="center" indent="4"/>
    </xf>
    <xf numFmtId="3" fontId="5" fillId="0" borderId="4" xfId="0" applyNumberFormat="1" applyFont="1" applyFill="1" applyBorder="1" applyAlignment="1">
      <alignment horizontal="right" indent="4"/>
    </xf>
    <xf numFmtId="3" fontId="5" fillId="0" borderId="4" xfId="0" applyNumberFormat="1" applyFont="1" applyFill="1" applyBorder="1" applyAlignment="1">
      <alignment horizontal="right" vertical="center" indent="4"/>
    </xf>
    <xf numFmtId="3" fontId="5" fillId="0" borderId="5" xfId="0" applyNumberFormat="1" applyFont="1" applyFill="1" applyBorder="1" applyAlignment="1">
      <alignment horizontal="right" vertical="top" indent="4"/>
    </xf>
    <xf numFmtId="3" fontId="5" fillId="0" borderId="0" xfId="0" applyNumberFormat="1" applyFont="1" applyAlignment="1">
      <alignment horizontal="left" vertical="center"/>
    </xf>
    <xf numFmtId="3" fontId="2" fillId="0" borderId="0" xfId="0" applyNumberFormat="1" applyFont="1" applyAlignment="1">
      <alignment vertical="center"/>
    </xf>
    <xf numFmtId="3" fontId="2" fillId="0" borderId="0" xfId="0" applyNumberFormat="1" applyFont="1" applyAlignment="1">
      <alignment horizontal="left" indent="1"/>
    </xf>
    <xf numFmtId="3" fontId="5" fillId="0" borderId="0" xfId="0" applyNumberFormat="1" applyFont="1" applyAlignment="1">
      <alignment horizontal="right" vertical="top" indent="1"/>
    </xf>
    <xf numFmtId="3" fontId="2" fillId="0" borderId="0" xfId="0" applyNumberFormat="1" applyFont="1" applyAlignment="1">
      <alignment horizontal="left" vertical="center"/>
    </xf>
    <xf numFmtId="0" fontId="2" fillId="0" borderId="0" xfId="0" applyFont="1" applyAlignment="1">
      <alignment horizontal="left" vertical="center"/>
    </xf>
    <xf numFmtId="3" fontId="2" fillId="0" borderId="0" xfId="0" applyNumberFormat="1" applyFont="1" applyAlignment="1">
      <alignment horizontal="right" vertical="center"/>
    </xf>
    <xf numFmtId="14" fontId="2" fillId="0" borderId="0" xfId="0" applyNumberFormat="1" applyFont="1" applyAlignment="1">
      <alignment horizontal="left" vertical="center"/>
    </xf>
    <xf numFmtId="0" fontId="2" fillId="0" borderId="0" xfId="0" applyFont="1" applyBorder="1" applyAlignment="1">
      <alignment horizontal="left" vertical="center"/>
    </xf>
    <xf numFmtId="14" fontId="2" fillId="0" borderId="0" xfId="0" applyNumberFormat="1" applyFont="1" applyBorder="1" applyAlignment="1">
      <alignment horizontal="left" vertical="center"/>
    </xf>
    <xf numFmtId="1" fontId="10" fillId="0" borderId="0" xfId="0" applyNumberFormat="1" applyFont="1" applyAlignment="1">
      <alignment vertical="center"/>
    </xf>
    <xf numFmtId="1" fontId="0" fillId="4" borderId="0" xfId="0" applyNumberFormat="1" applyFill="1" applyAlignment="1">
      <alignment vertical="center"/>
    </xf>
    <xf numFmtId="3" fontId="6" fillId="0" borderId="0" xfId="1" applyNumberFormat="1" applyFill="1" applyAlignment="1">
      <alignment horizontal="left" vertical="top" wrapText="1"/>
    </xf>
    <xf numFmtId="3" fontId="5" fillId="0" borderId="0" xfId="0" applyNumberFormat="1" applyFont="1" applyFill="1" applyAlignment="1">
      <alignment horizontal="left" vertical="center" wrapText="1" indent="1"/>
    </xf>
    <xf numFmtId="3" fontId="6" fillId="0" borderId="0" xfId="1" applyNumberFormat="1" applyFont="1" applyFill="1" applyAlignment="1">
      <alignment horizontal="left" vertical="top" wrapText="1"/>
    </xf>
    <xf numFmtId="3" fontId="6" fillId="0" borderId="0" xfId="1" applyNumberFormat="1" applyFill="1" applyBorder="1" applyAlignment="1">
      <alignment horizontal="left" vertical="top" wrapText="1"/>
    </xf>
    <xf numFmtId="3" fontId="6" fillId="0" borderId="0" xfId="1" applyNumberFormat="1" applyFont="1" applyFill="1" applyBorder="1" applyAlignment="1">
      <alignment horizontal="left" vertical="top" wrapText="1"/>
    </xf>
    <xf numFmtId="0" fontId="6" fillId="0" borderId="0" xfId="1" applyFill="1" applyAlignment="1">
      <alignment horizontal="left" vertical="top" wrapText="1"/>
    </xf>
    <xf numFmtId="0" fontId="6" fillId="0" borderId="0" xfId="0" applyFont="1" applyFill="1" applyAlignment="1">
      <alignment horizontal="left" vertical="top" wrapText="1"/>
    </xf>
    <xf numFmtId="0" fontId="0" fillId="0" borderId="0" xfId="0" applyAlignment="1">
      <alignment horizontal="left" vertical="center" wrapText="1" indent="1"/>
    </xf>
    <xf numFmtId="0" fontId="0" fillId="0" borderId="0" xfId="0" applyAlignment="1"/>
    <xf numFmtId="0" fontId="0" fillId="0" borderId="0" xfId="0" applyAlignment="1">
      <alignment horizontal="left" wrapText="1"/>
    </xf>
    <xf numFmtId="3" fontId="5" fillId="4" borderId="24" xfId="0" applyNumberFormat="1" applyFont="1" applyFill="1" applyBorder="1" applyAlignment="1" applyProtection="1">
      <alignment horizontal="center" vertical="center"/>
      <protection locked="0"/>
    </xf>
    <xf numFmtId="3" fontId="20" fillId="0" borderId="0" xfId="0" applyNumberFormat="1" applyFont="1" applyFill="1" applyAlignment="1">
      <alignment horizontal="left" wrapText="1"/>
    </xf>
    <xf numFmtId="0" fontId="21" fillId="0" borderId="0" xfId="0" applyFont="1" applyAlignment="1">
      <alignment horizontal="left" wrapText="1"/>
    </xf>
    <xf numFmtId="0" fontId="6" fillId="0" borderId="0" xfId="1" applyAlignment="1">
      <alignment horizontal="left" vertical="top" wrapText="1"/>
    </xf>
    <xf numFmtId="3" fontId="6" fillId="0" borderId="0" xfId="1" quotePrefix="1" applyNumberFormat="1" applyFill="1" applyAlignment="1">
      <alignment horizontal="left" vertical="top" wrapText="1"/>
    </xf>
    <xf numFmtId="3" fontId="14" fillId="4" borderId="0" xfId="0" applyNumberFormat="1" applyFont="1" applyFill="1" applyAlignment="1">
      <alignment horizontal="right" vertical="top" indent="1"/>
    </xf>
    <xf numFmtId="3" fontId="10" fillId="4" borderId="0" xfId="0" applyNumberFormat="1" applyFont="1" applyFill="1" applyBorder="1" applyAlignment="1">
      <alignment vertical="center"/>
    </xf>
    <xf numFmtId="3" fontId="6" fillId="0" borderId="27" xfId="0" applyNumberFormat="1" applyFont="1" applyFill="1" applyBorder="1" applyAlignment="1">
      <alignment horizontal="left" vertical="center" indent="1"/>
    </xf>
    <xf numFmtId="3" fontId="6" fillId="0" borderId="27" xfId="0" applyNumberFormat="1" applyFont="1" applyFill="1" applyBorder="1" applyAlignment="1">
      <alignment horizontal="center" vertical="center"/>
    </xf>
    <xf numFmtId="3" fontId="5" fillId="0" borderId="26" xfId="0" applyNumberFormat="1" applyFont="1" applyFill="1" applyBorder="1" applyAlignment="1">
      <alignment horizontal="left" vertical="center" indent="1"/>
    </xf>
    <xf numFmtId="3" fontId="5" fillId="0" borderId="26" xfId="0" applyNumberFormat="1" applyFont="1" applyFill="1" applyBorder="1" applyAlignment="1">
      <alignment horizontal="right" vertical="center" indent="4"/>
    </xf>
    <xf numFmtId="3" fontId="6" fillId="0" borderId="26" xfId="0" applyNumberFormat="1" applyFont="1" applyFill="1" applyBorder="1" applyAlignment="1">
      <alignment horizontal="left" vertical="center" indent="1"/>
    </xf>
    <xf numFmtId="3" fontId="6" fillId="0" borderId="26" xfId="0" applyNumberFormat="1" applyFont="1" applyFill="1" applyBorder="1" applyAlignment="1">
      <alignment horizontal="center" vertical="center"/>
    </xf>
    <xf numFmtId="164" fontId="6" fillId="0" borderId="26" xfId="0" applyNumberFormat="1" applyFont="1" applyFill="1" applyBorder="1" applyAlignment="1">
      <alignment horizontal="center" vertical="center"/>
    </xf>
    <xf numFmtId="164" fontId="6" fillId="0" borderId="27" xfId="0" applyNumberFormat="1" applyFont="1" applyFill="1" applyBorder="1" applyAlignment="1">
      <alignment horizontal="center" vertical="center"/>
    </xf>
    <xf numFmtId="3" fontId="6" fillId="0" borderId="29" xfId="0" applyNumberFormat="1" applyFont="1" applyFill="1" applyBorder="1" applyAlignment="1">
      <alignment horizontal="left" vertical="center" indent="1"/>
    </xf>
    <xf numFmtId="3" fontId="6" fillId="0" borderId="29" xfId="0" applyNumberFormat="1" applyFont="1" applyFill="1" applyBorder="1" applyAlignment="1">
      <alignment horizontal="center" vertical="center"/>
    </xf>
    <xf numFmtId="3" fontId="6" fillId="0" borderId="30" xfId="0" applyNumberFormat="1" applyFont="1" applyFill="1" applyBorder="1" applyAlignment="1">
      <alignment horizontal="left" vertical="center" indent="1"/>
    </xf>
    <xf numFmtId="3" fontId="6" fillId="0" borderId="30" xfId="0" applyNumberFormat="1" applyFont="1" applyFill="1" applyBorder="1" applyAlignment="1">
      <alignment horizontal="center" vertical="center"/>
    </xf>
    <xf numFmtId="164" fontId="6" fillId="0" borderId="30" xfId="0" applyNumberFormat="1" applyFont="1" applyFill="1" applyBorder="1" applyAlignment="1">
      <alignment horizontal="center" vertical="center"/>
    </xf>
    <xf numFmtId="3" fontId="5" fillId="0" borderId="31" xfId="0" applyNumberFormat="1" applyFont="1" applyBorder="1" applyAlignment="1">
      <alignment horizontal="left" vertical="center" indent="1"/>
    </xf>
    <xf numFmtId="3" fontId="5" fillId="0" borderId="31" xfId="0" applyNumberFormat="1" applyFont="1" applyBorder="1" applyAlignment="1">
      <alignment horizontal="right" vertical="center" indent="4"/>
    </xf>
    <xf numFmtId="164" fontId="5" fillId="0" borderId="31" xfId="0" applyNumberFormat="1" applyFont="1" applyBorder="1" applyAlignment="1">
      <alignment horizontal="right" vertical="center" indent="4"/>
    </xf>
    <xf numFmtId="3" fontId="5" fillId="0" borderId="29" xfId="0" applyNumberFormat="1" applyFont="1" applyFill="1" applyBorder="1" applyAlignment="1">
      <alignment horizontal="left" vertical="center" indent="1"/>
    </xf>
    <xf numFmtId="3" fontId="5" fillId="0" borderId="29" xfId="0" applyNumberFormat="1" applyFont="1" applyFill="1" applyBorder="1" applyAlignment="1">
      <alignment horizontal="right" vertical="center" indent="4"/>
    </xf>
    <xf numFmtId="164" fontId="5" fillId="0" borderId="29" xfId="0" applyNumberFormat="1" applyFont="1" applyFill="1" applyBorder="1" applyAlignment="1">
      <alignment horizontal="right" vertical="center" indent="4"/>
    </xf>
    <xf numFmtId="3" fontId="6" fillId="0" borderId="32" xfId="0" applyNumberFormat="1" applyFont="1" applyFill="1" applyBorder="1" applyAlignment="1">
      <alignment horizontal="left" vertical="center" indent="1"/>
    </xf>
    <xf numFmtId="3" fontId="6" fillId="0" borderId="33" xfId="0" applyNumberFormat="1" applyFont="1" applyFill="1" applyBorder="1" applyAlignment="1">
      <alignment horizontal="right" vertical="center" indent="4"/>
    </xf>
    <xf numFmtId="164" fontId="6" fillId="0" borderId="34" xfId="0" applyNumberFormat="1" applyFont="1" applyFill="1" applyBorder="1" applyAlignment="1">
      <alignment horizontal="right" vertical="center" indent="5"/>
    </xf>
    <xf numFmtId="3" fontId="6" fillId="0" borderId="35" xfId="0" applyNumberFormat="1" applyFont="1" applyFill="1" applyBorder="1" applyAlignment="1">
      <alignment horizontal="right" vertical="center" indent="4"/>
    </xf>
    <xf numFmtId="3" fontId="6" fillId="0" borderId="32" xfId="0" applyNumberFormat="1" applyFont="1" applyFill="1" applyBorder="1" applyAlignment="1">
      <alignment horizontal="right" vertical="center" indent="5"/>
    </xf>
    <xf numFmtId="3" fontId="6" fillId="0" borderId="36" xfId="0" applyNumberFormat="1" applyFont="1" applyFill="1" applyBorder="1" applyAlignment="1">
      <alignment horizontal="right" vertical="center" indent="4"/>
    </xf>
    <xf numFmtId="164" fontId="6" fillId="0" borderId="37" xfId="0" applyNumberFormat="1" applyFont="1" applyFill="1" applyBorder="1" applyAlignment="1">
      <alignment horizontal="right" vertical="center" indent="5"/>
    </xf>
    <xf numFmtId="3" fontId="6" fillId="0" borderId="38" xfId="0" applyNumberFormat="1" applyFont="1" applyFill="1" applyBorder="1" applyAlignment="1">
      <alignment horizontal="right" vertical="center" indent="4"/>
    </xf>
    <xf numFmtId="3" fontId="6" fillId="0" borderId="27" xfId="0" applyNumberFormat="1" applyFont="1" applyFill="1" applyBorder="1" applyAlignment="1">
      <alignment horizontal="right" vertical="center" indent="5"/>
    </xf>
    <xf numFmtId="3" fontId="6" fillId="0" borderId="39" xfId="0" applyNumberFormat="1" applyFont="1" applyFill="1" applyBorder="1" applyAlignment="1">
      <alignment horizontal="right" vertical="center" indent="4"/>
    </xf>
    <xf numFmtId="164" fontId="6" fillId="0" borderId="40" xfId="0" applyNumberFormat="1" applyFont="1" applyFill="1" applyBorder="1" applyAlignment="1">
      <alignment horizontal="right" vertical="center" indent="5"/>
    </xf>
    <xf numFmtId="3" fontId="6" fillId="0" borderId="41" xfId="0" applyNumberFormat="1" applyFont="1" applyFill="1" applyBorder="1" applyAlignment="1">
      <alignment horizontal="right" vertical="center" indent="4"/>
    </xf>
    <xf numFmtId="3" fontId="6" fillId="0" borderId="29" xfId="0" applyNumberFormat="1" applyFont="1" applyFill="1" applyBorder="1" applyAlignment="1">
      <alignment horizontal="right" vertical="center" indent="5"/>
    </xf>
    <xf numFmtId="0" fontId="12" fillId="0" borderId="26" xfId="0" applyFont="1" applyFill="1" applyBorder="1" applyAlignment="1">
      <alignment horizontal="left" vertical="center" indent="1"/>
    </xf>
    <xf numFmtId="3" fontId="10" fillId="0" borderId="42" xfId="0" applyNumberFormat="1" applyFont="1" applyFill="1" applyBorder="1" applyAlignment="1">
      <alignment horizontal="right" vertical="center" indent="3"/>
    </xf>
    <xf numFmtId="3" fontId="10" fillId="0" borderId="26" xfId="0" applyNumberFormat="1" applyFont="1" applyFill="1" applyBorder="1" applyAlignment="1">
      <alignment horizontal="right" vertical="center" indent="3"/>
    </xf>
    <xf numFmtId="1" fontId="10" fillId="0" borderId="42" xfId="0" applyNumberFormat="1" applyFont="1" applyFill="1" applyBorder="1" applyAlignment="1">
      <alignment horizontal="right" vertical="center" indent="5"/>
    </xf>
    <xf numFmtId="1" fontId="10" fillId="0" borderId="26" xfId="0" applyNumberFormat="1" applyFont="1" applyFill="1" applyBorder="1" applyAlignment="1">
      <alignment horizontal="center" vertical="center"/>
    </xf>
    <xf numFmtId="1" fontId="6" fillId="0" borderId="26" xfId="0" applyNumberFormat="1" applyFont="1" applyFill="1" applyBorder="1" applyAlignment="1">
      <alignment horizontal="center" vertical="center"/>
    </xf>
    <xf numFmtId="165" fontId="6" fillId="0" borderId="43" xfId="0" applyNumberFormat="1" applyFont="1" applyFill="1" applyBorder="1" applyAlignment="1">
      <alignment horizontal="center" vertical="center"/>
    </xf>
    <xf numFmtId="165" fontId="6" fillId="0" borderId="26" xfId="0" applyNumberFormat="1" applyFont="1" applyFill="1" applyBorder="1" applyAlignment="1">
      <alignment horizontal="right" vertical="center" indent="5"/>
    </xf>
    <xf numFmtId="0" fontId="12" fillId="0" borderId="27" xfId="0" applyFont="1" applyFill="1" applyBorder="1" applyAlignment="1">
      <alignment horizontal="left" vertical="center" indent="1"/>
    </xf>
    <xf numFmtId="3" fontId="10" fillId="0" borderId="36" xfId="0" applyNumberFormat="1" applyFont="1" applyFill="1" applyBorder="1" applyAlignment="1">
      <alignment horizontal="right" vertical="center" indent="3"/>
    </xf>
    <xf numFmtId="3" fontId="10" fillId="0" borderId="27" xfId="0" applyNumberFormat="1" applyFont="1" applyFill="1" applyBorder="1" applyAlignment="1">
      <alignment horizontal="right" vertical="center" indent="3"/>
    </xf>
    <xf numFmtId="1" fontId="10" fillId="0" borderId="36" xfId="0" applyNumberFormat="1" applyFont="1" applyFill="1" applyBorder="1" applyAlignment="1">
      <alignment horizontal="right" vertical="center" indent="5"/>
    </xf>
    <xf numFmtId="1" fontId="10" fillId="0" borderId="27" xfId="0" applyNumberFormat="1" applyFont="1" applyFill="1" applyBorder="1" applyAlignment="1">
      <alignment horizontal="center" vertical="center"/>
    </xf>
    <xf numFmtId="1" fontId="6" fillId="0" borderId="27" xfId="0" applyNumberFormat="1" applyFont="1" applyFill="1" applyBorder="1" applyAlignment="1">
      <alignment horizontal="center" vertical="center"/>
    </xf>
    <xf numFmtId="165" fontId="6" fillId="0" borderId="44" xfId="0" applyNumberFormat="1" applyFont="1" applyFill="1" applyBorder="1" applyAlignment="1">
      <alignment horizontal="center" vertical="center"/>
    </xf>
    <xf numFmtId="165" fontId="6" fillId="0" borderId="27" xfId="0" applyNumberFormat="1" applyFont="1" applyFill="1" applyBorder="1" applyAlignment="1">
      <alignment horizontal="right" vertical="center" indent="5"/>
    </xf>
    <xf numFmtId="0" fontId="12" fillId="0" borderId="28" xfId="0" applyFont="1" applyFill="1" applyBorder="1" applyAlignment="1">
      <alignment horizontal="left" vertical="center" indent="1"/>
    </xf>
    <xf numFmtId="3" fontId="10" fillId="0" borderId="45" xfId="0" applyNumberFormat="1" applyFont="1" applyFill="1" applyBorder="1" applyAlignment="1">
      <alignment horizontal="right" vertical="center" indent="3"/>
    </xf>
    <xf numFmtId="3" fontId="10" fillId="0" borderId="28" xfId="0" applyNumberFormat="1" applyFont="1" applyFill="1" applyBorder="1" applyAlignment="1">
      <alignment horizontal="right" vertical="center" indent="3"/>
    </xf>
    <xf numFmtId="1" fontId="10" fillId="0" borderId="45" xfId="0" applyNumberFormat="1" applyFont="1" applyFill="1" applyBorder="1" applyAlignment="1">
      <alignment horizontal="right" vertical="center" indent="5"/>
    </xf>
    <xf numFmtId="1" fontId="10" fillId="0" borderId="28" xfId="0" applyNumberFormat="1" applyFont="1" applyFill="1" applyBorder="1" applyAlignment="1">
      <alignment horizontal="center" vertical="center"/>
    </xf>
    <xf numFmtId="1" fontId="6" fillId="0" borderId="28" xfId="0" applyNumberFormat="1" applyFont="1" applyFill="1" applyBorder="1" applyAlignment="1">
      <alignment horizontal="center" vertical="center"/>
    </xf>
    <xf numFmtId="165" fontId="6" fillId="0" borderId="46" xfId="0" applyNumberFormat="1" applyFont="1" applyFill="1" applyBorder="1" applyAlignment="1">
      <alignment horizontal="center" vertical="center"/>
    </xf>
    <xf numFmtId="165" fontId="6" fillId="0" borderId="28" xfId="0" applyNumberFormat="1" applyFont="1" applyFill="1" applyBorder="1" applyAlignment="1">
      <alignment horizontal="right" vertical="center" indent="5"/>
    </xf>
    <xf numFmtId="3" fontId="6" fillId="0" borderId="32" xfId="0" applyNumberFormat="1" applyFont="1" applyFill="1" applyBorder="1" applyAlignment="1" applyProtection="1">
      <alignment horizontal="right" vertical="center" indent="1"/>
      <protection locked="0"/>
    </xf>
    <xf numFmtId="3" fontId="6" fillId="0" borderId="27" xfId="0" applyNumberFormat="1" applyFont="1" applyFill="1" applyBorder="1" applyAlignment="1" applyProtection="1">
      <alignment horizontal="right" vertical="center" indent="1"/>
      <protection locked="0"/>
    </xf>
    <xf numFmtId="3" fontId="6" fillId="0" borderId="29" xfId="0" applyNumberFormat="1" applyFont="1" applyFill="1" applyBorder="1" applyAlignment="1" applyProtection="1">
      <alignment horizontal="right" vertical="center" indent="1"/>
      <protection locked="0"/>
    </xf>
    <xf numFmtId="3" fontId="5" fillId="4" borderId="32" xfId="0" applyNumberFormat="1" applyFont="1" applyFill="1" applyBorder="1" applyAlignment="1" applyProtection="1">
      <alignment horizontal="left" vertical="center" indent="1"/>
      <protection locked="0"/>
    </xf>
    <xf numFmtId="3" fontId="5" fillId="4" borderId="32" xfId="0" applyNumberFormat="1" applyFont="1" applyFill="1" applyBorder="1" applyAlignment="1" applyProtection="1">
      <alignment horizontal="right" vertical="center" indent="1"/>
      <protection locked="0"/>
    </xf>
    <xf numFmtId="3" fontId="6" fillId="0" borderId="33" xfId="0" applyNumberFormat="1" applyFont="1" applyFill="1" applyBorder="1" applyAlignment="1" applyProtection="1">
      <alignment horizontal="right" vertical="center" indent="4"/>
      <protection locked="0"/>
    </xf>
    <xf numFmtId="3" fontId="6" fillId="0" borderId="36" xfId="0" applyNumberFormat="1" applyFont="1" applyFill="1" applyBorder="1" applyAlignment="1" applyProtection="1">
      <alignment horizontal="right" vertical="center" indent="4"/>
      <protection locked="0"/>
    </xf>
    <xf numFmtId="3" fontId="6" fillId="0" borderId="39" xfId="0" applyNumberFormat="1" applyFont="1" applyFill="1" applyBorder="1" applyAlignment="1" applyProtection="1">
      <alignment horizontal="right" vertical="center" indent="4"/>
      <protection locked="0"/>
    </xf>
    <xf numFmtId="0" fontId="10" fillId="0" borderId="26" xfId="0" applyFont="1" applyFill="1" applyBorder="1" applyAlignment="1">
      <alignment horizontal="left" vertical="center" indent="1"/>
    </xf>
    <xf numFmtId="3" fontId="10" fillId="0" borderId="26" xfId="0" applyNumberFormat="1" applyFont="1" applyFill="1" applyBorder="1" applyAlignment="1" applyProtection="1">
      <alignment horizontal="right" vertical="center" indent="1"/>
      <protection locked="0"/>
    </xf>
    <xf numFmtId="3" fontId="10" fillId="0" borderId="26" xfId="2" applyNumberFormat="1" applyFont="1" applyFill="1" applyBorder="1" applyAlignment="1">
      <alignment horizontal="right" vertical="center"/>
    </xf>
    <xf numFmtId="3" fontId="10" fillId="0" borderId="26" xfId="0" applyNumberFormat="1" applyFont="1" applyFill="1" applyBorder="1" applyAlignment="1">
      <alignment horizontal="right" vertical="center"/>
    </xf>
    <xf numFmtId="3" fontId="6" fillId="0" borderId="26" xfId="0" applyNumberFormat="1" applyFont="1" applyFill="1" applyBorder="1" applyAlignment="1">
      <alignment horizontal="right" vertical="center"/>
    </xf>
    <xf numFmtId="165" fontId="10" fillId="0" borderId="26" xfId="0" applyNumberFormat="1" applyFont="1" applyFill="1" applyBorder="1" applyAlignment="1">
      <alignment horizontal="right" vertical="center" indent="1"/>
    </xf>
    <xf numFmtId="165" fontId="16" fillId="0" borderId="26" xfId="0" applyNumberFormat="1" applyFont="1" applyFill="1" applyBorder="1" applyAlignment="1">
      <alignment horizontal="right" vertical="center" indent="1"/>
    </xf>
    <xf numFmtId="164" fontId="6" fillId="0" borderId="26" xfId="0" applyNumberFormat="1" applyFont="1" applyFill="1" applyBorder="1" applyAlignment="1">
      <alignment horizontal="right" vertical="center" indent="1"/>
    </xf>
    <xf numFmtId="0" fontId="10" fillId="0" borderId="27" xfId="0" applyFont="1" applyFill="1" applyBorder="1" applyAlignment="1">
      <alignment horizontal="left" vertical="center" indent="1"/>
    </xf>
    <xf numFmtId="3" fontId="10" fillId="0" borderId="27" xfId="0" applyNumberFormat="1" applyFont="1" applyFill="1" applyBorder="1" applyAlignment="1">
      <alignment horizontal="right" vertical="center" indent="1"/>
    </xf>
    <xf numFmtId="3" fontId="10" fillId="0" borderId="27" xfId="2" applyNumberFormat="1" applyFont="1" applyFill="1" applyBorder="1" applyAlignment="1">
      <alignment horizontal="right" vertical="center"/>
    </xf>
    <xf numFmtId="3" fontId="10" fillId="0" borderId="27" xfId="0" applyNumberFormat="1" applyFont="1" applyFill="1" applyBorder="1" applyAlignment="1">
      <alignment horizontal="right" vertical="center"/>
    </xf>
    <xf numFmtId="3" fontId="6" fillId="0" borderId="27" xfId="0" applyNumberFormat="1" applyFont="1" applyFill="1" applyBorder="1" applyAlignment="1">
      <alignment horizontal="right" vertical="center"/>
    </xf>
    <xf numFmtId="165" fontId="10" fillId="0" borderId="27" xfId="0" applyNumberFormat="1" applyFont="1" applyFill="1" applyBorder="1" applyAlignment="1">
      <alignment horizontal="right" vertical="center" indent="1"/>
    </xf>
    <xf numFmtId="165" fontId="16" fillId="0" borderId="27" xfId="0" applyNumberFormat="1" applyFont="1" applyFill="1" applyBorder="1" applyAlignment="1">
      <alignment horizontal="right" vertical="center" indent="1"/>
    </xf>
    <xf numFmtId="164" fontId="6" fillId="0" borderId="27" xfId="0" applyNumberFormat="1" applyFont="1" applyFill="1" applyBorder="1" applyAlignment="1">
      <alignment horizontal="right" vertical="center" indent="1"/>
    </xf>
    <xf numFmtId="3" fontId="2" fillId="0" borderId="27" xfId="0" applyNumberFormat="1" applyFont="1" applyFill="1" applyBorder="1" applyAlignment="1">
      <alignment horizontal="right" vertical="center" indent="1"/>
    </xf>
    <xf numFmtId="165" fontId="2" fillId="0" borderId="27" xfId="0" applyNumberFormat="1" applyFont="1" applyFill="1" applyBorder="1" applyAlignment="1">
      <alignment horizontal="right" vertical="center" indent="1"/>
    </xf>
    <xf numFmtId="0" fontId="19" fillId="0" borderId="27" xfId="0" applyFont="1" applyFill="1" applyBorder="1" applyAlignment="1">
      <alignment horizontal="left" vertical="center" indent="1"/>
    </xf>
    <xf numFmtId="3" fontId="19" fillId="0" borderId="27" xfId="0" applyNumberFormat="1" applyFont="1" applyFill="1" applyBorder="1" applyAlignment="1">
      <alignment horizontal="right" vertical="center" indent="1"/>
    </xf>
    <xf numFmtId="3" fontId="19" fillId="0" borderId="27" xfId="2" applyNumberFormat="1" applyFont="1" applyFill="1" applyBorder="1" applyAlignment="1">
      <alignment horizontal="right" vertical="center"/>
    </xf>
    <xf numFmtId="3" fontId="19" fillId="0" borderId="27" xfId="0" applyNumberFormat="1" applyFont="1" applyFill="1" applyBorder="1" applyAlignment="1">
      <alignment horizontal="right" vertical="center"/>
    </xf>
    <xf numFmtId="165" fontId="19" fillId="0" borderId="27" xfId="0" applyNumberFormat="1" applyFont="1" applyFill="1" applyBorder="1" applyAlignment="1">
      <alignment horizontal="right" vertical="center" indent="1"/>
    </xf>
    <xf numFmtId="164" fontId="19" fillId="0" borderId="27" xfId="0" applyNumberFormat="1" applyFont="1" applyFill="1" applyBorder="1" applyAlignment="1">
      <alignment horizontal="right" vertical="center" indent="1"/>
    </xf>
    <xf numFmtId="3" fontId="6" fillId="0" borderId="27" xfId="0" applyNumberFormat="1" applyFont="1" applyFill="1" applyBorder="1"/>
    <xf numFmtId="3" fontId="10" fillId="0" borderId="27" xfId="2" applyNumberFormat="1" applyFont="1" applyFill="1" applyBorder="1"/>
    <xf numFmtId="3" fontId="10" fillId="0" borderId="27" xfId="0" applyNumberFormat="1" applyFont="1" applyFill="1" applyBorder="1"/>
    <xf numFmtId="3" fontId="6" fillId="0" borderId="27" xfId="0" applyNumberFormat="1" applyFont="1" applyFill="1" applyBorder="1" applyAlignment="1"/>
    <xf numFmtId="0" fontId="10" fillId="0" borderId="28" xfId="0" applyFont="1" applyFill="1" applyBorder="1" applyAlignment="1">
      <alignment horizontal="left" vertical="center" indent="1"/>
    </xf>
    <xf numFmtId="3" fontId="2" fillId="0" borderId="28" xfId="0" applyNumberFormat="1" applyFont="1" applyFill="1" applyBorder="1" applyAlignment="1">
      <alignment horizontal="right" vertical="center" indent="1"/>
    </xf>
    <xf numFmtId="3" fontId="10" fillId="0" borderId="28" xfId="2" applyNumberFormat="1" applyFont="1" applyFill="1" applyBorder="1"/>
    <xf numFmtId="3" fontId="10" fillId="0" borderId="28" xfId="0" applyNumberFormat="1" applyFont="1" applyFill="1" applyBorder="1"/>
    <xf numFmtId="3" fontId="6" fillId="0" borderId="28" xfId="0" applyNumberFormat="1" applyFont="1" applyFill="1" applyBorder="1"/>
    <xf numFmtId="165" fontId="2" fillId="0" borderId="28" xfId="0" applyNumberFormat="1" applyFont="1" applyFill="1" applyBorder="1" applyAlignment="1">
      <alignment horizontal="right" vertical="center" indent="1"/>
    </xf>
    <xf numFmtId="165" fontId="16" fillId="0" borderId="28" xfId="0" applyNumberFormat="1" applyFont="1" applyFill="1" applyBorder="1" applyAlignment="1">
      <alignment horizontal="right" vertical="center" indent="1"/>
    </xf>
    <xf numFmtId="164" fontId="6" fillId="0" borderId="28" xfId="0" applyNumberFormat="1" applyFont="1" applyFill="1" applyBorder="1" applyAlignment="1">
      <alignment horizontal="right" vertical="center" indent="1"/>
    </xf>
    <xf numFmtId="0" fontId="10" fillId="0" borderId="37" xfId="0" applyFont="1" applyFill="1" applyBorder="1" applyAlignment="1">
      <alignment horizontal="center" vertical="center"/>
    </xf>
    <xf numFmtId="3" fontId="10" fillId="0" borderId="27" xfId="0" applyNumberFormat="1" applyFont="1" applyFill="1" applyBorder="1" applyAlignment="1">
      <alignment horizontal="right" vertical="center" indent="2"/>
    </xf>
    <xf numFmtId="0" fontId="10" fillId="0" borderId="44" xfId="0" applyFont="1" applyFill="1" applyBorder="1" applyAlignment="1">
      <alignment horizontal="left" vertical="center" indent="1"/>
    </xf>
    <xf numFmtId="165" fontId="10" fillId="0" borderId="49" xfId="0" applyNumberFormat="1" applyFont="1" applyFill="1" applyBorder="1" applyAlignment="1">
      <alignment horizontal="right" vertical="center" indent="5"/>
    </xf>
    <xf numFmtId="165" fontId="16" fillId="0" borderId="27" xfId="0" applyNumberFormat="1" applyFont="1" applyFill="1" applyBorder="1" applyAlignment="1">
      <alignment horizontal="right" vertical="center" indent="5"/>
    </xf>
    <xf numFmtId="0" fontId="6" fillId="0" borderId="44" xfId="0" applyFont="1" applyFill="1" applyBorder="1" applyAlignment="1">
      <alignment horizontal="left" vertical="center" indent="1"/>
    </xf>
    <xf numFmtId="165" fontId="6" fillId="0" borderId="49" xfId="0" applyNumberFormat="1" applyFont="1" applyFill="1" applyBorder="1" applyAlignment="1">
      <alignment horizontal="right" vertical="center" indent="5"/>
    </xf>
    <xf numFmtId="0" fontId="6" fillId="0" borderId="27" xfId="0" applyFont="1" applyFill="1" applyBorder="1" applyAlignment="1">
      <alignment horizontal="left" vertical="center" indent="1"/>
    </xf>
    <xf numFmtId="0" fontId="19" fillId="0" borderId="44" xfId="0" applyFont="1" applyFill="1" applyBorder="1" applyAlignment="1">
      <alignment horizontal="left" vertical="center" indent="1"/>
    </xf>
    <xf numFmtId="165" fontId="19" fillId="0" borderId="49" xfId="0" applyNumberFormat="1" applyFont="1" applyFill="1" applyBorder="1" applyAlignment="1">
      <alignment horizontal="right" vertical="center" indent="5"/>
    </xf>
    <xf numFmtId="165" fontId="19" fillId="0" borderId="27" xfId="0" applyNumberFormat="1" applyFont="1" applyFill="1" applyBorder="1" applyAlignment="1">
      <alignment horizontal="right" vertical="center" indent="5"/>
    </xf>
    <xf numFmtId="0" fontId="6" fillId="0" borderId="37" xfId="0" applyFont="1" applyFill="1" applyBorder="1" applyAlignment="1">
      <alignment horizontal="center" vertical="center"/>
    </xf>
    <xf numFmtId="3" fontId="6" fillId="0" borderId="27" xfId="0" applyNumberFormat="1" applyFont="1" applyFill="1" applyBorder="1" applyAlignment="1">
      <alignment horizontal="right" vertical="center" indent="2"/>
    </xf>
    <xf numFmtId="164" fontId="6" fillId="0" borderId="27" xfId="0" applyNumberFormat="1" applyFont="1" applyFill="1" applyBorder="1" applyAlignment="1">
      <alignment horizontal="right" vertical="center" indent="4"/>
    </xf>
    <xf numFmtId="0" fontId="10" fillId="0" borderId="47" xfId="0" applyFont="1" applyFill="1" applyBorder="1" applyAlignment="1">
      <alignment horizontal="center" vertical="center"/>
    </xf>
    <xf numFmtId="3" fontId="10" fillId="0" borderId="26" xfId="0" applyNumberFormat="1" applyFont="1" applyFill="1" applyBorder="1" applyAlignment="1">
      <alignment horizontal="right" vertical="center" indent="2"/>
    </xf>
    <xf numFmtId="0" fontId="10" fillId="0" borderId="43" xfId="0" applyFont="1" applyFill="1" applyBorder="1" applyAlignment="1">
      <alignment horizontal="left" vertical="center" indent="1"/>
    </xf>
    <xf numFmtId="165" fontId="10" fillId="0" borderId="48" xfId="0" applyNumberFormat="1" applyFont="1" applyFill="1" applyBorder="1" applyAlignment="1">
      <alignment horizontal="right" vertical="center" indent="5"/>
    </xf>
    <xf numFmtId="165" fontId="16" fillId="0" borderId="26" xfId="0" applyNumberFormat="1" applyFont="1" applyFill="1" applyBorder="1" applyAlignment="1">
      <alignment horizontal="right" vertical="center" indent="5"/>
    </xf>
    <xf numFmtId="0" fontId="6" fillId="0" borderId="43" xfId="0" applyFont="1" applyFill="1" applyBorder="1" applyAlignment="1">
      <alignment horizontal="left" vertical="center" indent="1"/>
    </xf>
    <xf numFmtId="164" fontId="6" fillId="0" borderId="26" xfId="0" applyNumberFormat="1" applyFont="1" applyFill="1" applyBorder="1" applyAlignment="1">
      <alignment horizontal="right" vertical="center" indent="4"/>
    </xf>
    <xf numFmtId="164" fontId="19" fillId="0" borderId="27" xfId="0" applyNumberFormat="1" applyFont="1" applyFill="1" applyBorder="1" applyAlignment="1">
      <alignment horizontal="right" vertical="center" indent="4"/>
    </xf>
    <xf numFmtId="0" fontId="6" fillId="0" borderId="50" xfId="0" applyFont="1" applyFill="1" applyBorder="1" applyAlignment="1">
      <alignment horizontal="center" vertical="center"/>
    </xf>
    <xf numFmtId="0" fontId="10" fillId="0" borderId="46" xfId="0" applyFont="1" applyFill="1" applyBorder="1" applyAlignment="1">
      <alignment horizontal="left" vertical="center" indent="1"/>
    </xf>
    <xf numFmtId="165" fontId="10" fillId="0" borderId="51" xfId="0" applyNumberFormat="1" applyFont="1" applyFill="1" applyBorder="1" applyAlignment="1">
      <alignment horizontal="right" vertical="center" indent="5"/>
    </xf>
    <xf numFmtId="165" fontId="16" fillId="0" borderId="28" xfId="0" applyNumberFormat="1" applyFont="1" applyFill="1" applyBorder="1" applyAlignment="1">
      <alignment horizontal="right" vertical="center" indent="5"/>
    </xf>
    <xf numFmtId="0" fontId="6" fillId="0" borderId="46" xfId="0" applyFont="1" applyFill="1" applyBorder="1" applyAlignment="1">
      <alignment horizontal="left" vertical="center" indent="1"/>
    </xf>
    <xf numFmtId="164" fontId="6" fillId="0" borderId="28" xfId="0" applyNumberFormat="1" applyFont="1" applyFill="1" applyBorder="1" applyAlignment="1">
      <alignment horizontal="right" vertical="center" indent="4"/>
    </xf>
    <xf numFmtId="0" fontId="1" fillId="0" borderId="0" xfId="0" applyNumberFormat="1" applyFont="1" applyFill="1" applyAlignment="1">
      <alignment horizontal="left" wrapText="1"/>
    </xf>
    <xf numFmtId="0" fontId="14" fillId="0" borderId="0" xfId="0" applyFont="1" applyFill="1" applyAlignment="1">
      <alignment horizontal="right" vertical="top" indent="1"/>
    </xf>
    <xf numFmtId="0" fontId="0" fillId="0" borderId="0" xfId="0" applyFill="1" applyBorder="1" applyAlignment="1">
      <alignment horizontal="left" vertical="top" wrapText="1"/>
    </xf>
    <xf numFmtId="3" fontId="1" fillId="0" borderId="0" xfId="0" quotePrefix="1" applyNumberFormat="1" applyFont="1" applyAlignment="1"/>
    <xf numFmtId="0" fontId="12" fillId="0" borderId="29" xfId="0" applyFont="1" applyFill="1" applyBorder="1" applyAlignment="1">
      <alignment horizontal="left" vertical="center" indent="1"/>
    </xf>
    <xf numFmtId="3" fontId="10" fillId="0" borderId="39" xfId="0" applyNumberFormat="1" applyFont="1" applyFill="1" applyBorder="1" applyAlignment="1">
      <alignment horizontal="right" vertical="center" indent="3"/>
    </xf>
    <xf numFmtId="3" fontId="10" fillId="0" borderId="29" xfId="0" applyNumberFormat="1" applyFont="1" applyFill="1" applyBorder="1" applyAlignment="1">
      <alignment horizontal="right" vertical="center" indent="3"/>
    </xf>
    <xf numFmtId="1" fontId="10" fillId="0" borderId="39" xfId="0" applyNumberFormat="1" applyFont="1" applyFill="1" applyBorder="1" applyAlignment="1">
      <alignment horizontal="right" vertical="center" indent="5"/>
    </xf>
    <xf numFmtId="1" fontId="10" fillId="0" borderId="29" xfId="0" applyNumberFormat="1" applyFont="1" applyFill="1" applyBorder="1" applyAlignment="1">
      <alignment horizontal="center" vertical="center"/>
    </xf>
    <xf numFmtId="1" fontId="6" fillId="0" borderId="29" xfId="0" applyNumberFormat="1" applyFont="1" applyFill="1" applyBorder="1" applyAlignment="1">
      <alignment horizontal="center" vertical="center"/>
    </xf>
    <xf numFmtId="165" fontId="6" fillId="0" borderId="52" xfId="0" applyNumberFormat="1" applyFont="1" applyFill="1" applyBorder="1" applyAlignment="1">
      <alignment horizontal="center" vertical="center"/>
    </xf>
    <xf numFmtId="165" fontId="6" fillId="0" borderId="29" xfId="0" applyNumberFormat="1" applyFont="1" applyFill="1" applyBorder="1" applyAlignment="1">
      <alignment horizontal="right" vertical="center" indent="5"/>
    </xf>
    <xf numFmtId="3" fontId="1" fillId="0" borderId="27" xfId="0" applyNumberFormat="1" applyFont="1" applyFill="1" applyBorder="1" applyAlignment="1">
      <alignment horizontal="right" vertical="center"/>
    </xf>
    <xf numFmtId="3" fontId="1" fillId="0" borderId="27" xfId="0" applyNumberFormat="1" applyFont="1" applyFill="1" applyBorder="1" applyAlignment="1">
      <alignment horizontal="right" vertical="center" indent="1"/>
    </xf>
    <xf numFmtId="3" fontId="10" fillId="0" borderId="27" xfId="0" applyNumberFormat="1" applyFont="1" applyFill="1" applyBorder="1" applyAlignment="1">
      <alignment horizontal="right"/>
    </xf>
    <xf numFmtId="3" fontId="10" fillId="0" borderId="27" xfId="2" applyNumberFormat="1" applyFont="1" applyFill="1" applyBorder="1" applyAlignment="1">
      <alignment horizontal="right"/>
    </xf>
    <xf numFmtId="3" fontId="6" fillId="0" borderId="27" xfId="0" applyNumberFormat="1" applyFont="1" applyFill="1" applyBorder="1" applyAlignment="1">
      <alignment horizontal="right"/>
    </xf>
    <xf numFmtId="3" fontId="10" fillId="0" borderId="27" xfId="0" applyNumberFormat="1" applyFont="1" applyFill="1" applyBorder="1" applyAlignment="1">
      <alignment horizontal="right" indent="1"/>
    </xf>
    <xf numFmtId="165" fontId="1" fillId="0" borderId="27" xfId="0" applyNumberFormat="1" applyFont="1" applyFill="1" applyBorder="1" applyAlignment="1">
      <alignment horizontal="right" vertical="center" indent="1"/>
    </xf>
    <xf numFmtId="0" fontId="19" fillId="0" borderId="45" xfId="0" applyFont="1" applyFill="1" applyBorder="1" applyAlignment="1">
      <alignment horizontal="left" vertical="center" indent="1"/>
    </xf>
    <xf numFmtId="3" fontId="19" fillId="0" borderId="51" xfId="0" applyNumberFormat="1" applyFont="1" applyFill="1" applyBorder="1" applyAlignment="1">
      <alignment horizontal="right" vertical="center" indent="2"/>
    </xf>
    <xf numFmtId="3" fontId="5" fillId="0" borderId="0" xfId="0" applyNumberFormat="1" applyFont="1" applyFill="1" applyBorder="1" applyAlignment="1" applyProtection="1">
      <alignment horizontal="right" indent="1"/>
      <protection locked="0"/>
    </xf>
    <xf numFmtId="3" fontId="5" fillId="0" borderId="2" xfId="0" applyNumberFormat="1" applyFont="1" applyFill="1" applyBorder="1" applyAlignment="1" applyProtection="1">
      <alignment horizontal="right" vertical="top" indent="1"/>
      <protection locked="0"/>
    </xf>
    <xf numFmtId="3" fontId="5" fillId="0" borderId="32" xfId="0" applyNumberFormat="1" applyFont="1" applyFill="1" applyBorder="1" applyAlignment="1" applyProtection="1">
      <alignment horizontal="right" vertical="center" indent="1"/>
      <protection locked="0"/>
    </xf>
    <xf numFmtId="3" fontId="5" fillId="4" borderId="5" xfId="0" applyNumberFormat="1" applyFont="1" applyFill="1" applyBorder="1" applyAlignment="1" applyProtection="1">
      <alignment horizontal="right" vertical="top" indent="4"/>
      <protection locked="0"/>
    </xf>
    <xf numFmtId="2" fontId="0" fillId="4" borderId="0" xfId="0" applyNumberFormat="1" applyFill="1" applyAlignment="1">
      <alignment vertical="center"/>
    </xf>
    <xf numFmtId="165" fontId="0" fillId="4" borderId="0" xfId="0" applyNumberFormat="1" applyFill="1" applyAlignment="1">
      <alignment vertical="center"/>
    </xf>
    <xf numFmtId="165" fontId="6" fillId="0" borderId="42" xfId="0" applyNumberFormat="1" applyFont="1" applyFill="1" applyBorder="1" applyAlignment="1">
      <alignment horizontal="center" vertical="center"/>
    </xf>
    <xf numFmtId="165" fontId="6" fillId="0" borderId="36" xfId="0" applyNumberFormat="1" applyFont="1" applyFill="1" applyBorder="1" applyAlignment="1">
      <alignment horizontal="center" vertical="center"/>
    </xf>
    <xf numFmtId="165" fontId="6" fillId="0" borderId="39" xfId="0" applyNumberFormat="1" applyFont="1" applyFill="1" applyBorder="1" applyAlignment="1">
      <alignment horizontal="center" vertical="center"/>
    </xf>
    <xf numFmtId="165" fontId="6" fillId="0" borderId="45" xfId="0" applyNumberFormat="1" applyFont="1" applyFill="1" applyBorder="1" applyAlignment="1">
      <alignment horizontal="center" vertical="center"/>
    </xf>
    <xf numFmtId="164" fontId="17" fillId="0" borderId="0" xfId="0" applyNumberFormat="1" applyFont="1" applyFill="1" applyAlignment="1">
      <alignment vertical="center"/>
    </xf>
    <xf numFmtId="0" fontId="21" fillId="0" borderId="0" xfId="0" applyFont="1" applyAlignment="1">
      <alignment horizontal="left" vertical="center" indent="1"/>
    </xf>
    <xf numFmtId="0" fontId="21" fillId="0" borderId="0" xfId="0" applyFont="1" applyAlignment="1">
      <alignment horizontal="left" vertical="center" wrapText="1" indent="1"/>
    </xf>
    <xf numFmtId="0" fontId="19" fillId="0" borderId="0" xfId="1" applyFont="1" applyBorder="1" applyAlignment="1">
      <alignment horizontal="right" vertical="center"/>
    </xf>
    <xf numFmtId="0" fontId="1" fillId="0" borderId="3" xfId="0" applyFont="1" applyFill="1" applyBorder="1" applyAlignment="1">
      <alignment horizontal="left" vertical="center" wrapText="1" indent="1"/>
    </xf>
    <xf numFmtId="0" fontId="0" fillId="0" borderId="25" xfId="0" applyBorder="1" applyAlignment="1">
      <alignment horizontal="left" vertical="center" wrapText="1" indent="1"/>
    </xf>
    <xf numFmtId="3" fontId="20" fillId="0" borderId="0" xfId="0" applyNumberFormat="1" applyFont="1" applyAlignment="1">
      <alignment horizontal="left" vertical="center" wrapText="1" indent="1"/>
    </xf>
    <xf numFmtId="0" fontId="20" fillId="0" borderId="0" xfId="0" applyFont="1" applyAlignment="1">
      <alignment horizontal="left" vertical="center" wrapText="1" indent="1"/>
    </xf>
    <xf numFmtId="3" fontId="10" fillId="0" borderId="2" xfId="0" applyNumberFormat="1" applyFont="1" applyBorder="1" applyAlignment="1">
      <alignment horizontal="right" vertical="center" indent="1"/>
    </xf>
    <xf numFmtId="0" fontId="11" fillId="0" borderId="2" xfId="0" applyFont="1" applyBorder="1" applyAlignment="1">
      <alignment horizontal="right" vertical="center" indent="1"/>
    </xf>
    <xf numFmtId="3" fontId="6" fillId="4" borderId="0" xfId="1" applyNumberFormat="1" applyFill="1" applyAlignment="1">
      <alignment vertical="top" wrapText="1"/>
    </xf>
    <xf numFmtId="0" fontId="3" fillId="0" borderId="0" xfId="0" applyFont="1" applyBorder="1" applyAlignment="1">
      <alignment horizontal="left" vertical="top" wrapText="1"/>
    </xf>
    <xf numFmtId="0" fontId="0" fillId="0" borderId="0" xfId="0" applyAlignment="1">
      <alignment vertical="top"/>
    </xf>
    <xf numFmtId="0" fontId="18" fillId="0" borderId="0" xfId="0" applyFont="1" applyAlignment="1">
      <alignment horizontal="left" vertical="center" wrapText="1" indent="1"/>
    </xf>
    <xf numFmtId="3" fontId="6" fillId="0" borderId="0" xfId="0" applyNumberFormat="1" applyFont="1" applyBorder="1" applyAlignment="1">
      <alignment horizontal="left" vertical="top" wrapText="1"/>
    </xf>
    <xf numFmtId="3" fontId="5" fillId="0" borderId="9" xfId="0" applyNumberFormat="1" applyFont="1" applyBorder="1" applyAlignment="1">
      <alignment horizontal="center" vertical="center" wrapText="1"/>
    </xf>
    <xf numFmtId="0" fontId="0" fillId="0" borderId="17" xfId="0" applyBorder="1" applyAlignment="1">
      <alignment horizontal="center" vertical="center" wrapText="1"/>
    </xf>
    <xf numFmtId="3" fontId="5" fillId="0" borderId="14" xfId="0" applyNumberFormat="1" applyFont="1" applyBorder="1" applyAlignment="1">
      <alignment horizontal="left" vertical="center" wrapText="1" indent="1"/>
    </xf>
    <xf numFmtId="0" fontId="0" fillId="0" borderId="0" xfId="0" applyAlignment="1">
      <alignment horizontal="left" vertical="center" wrapText="1" indent="1"/>
    </xf>
    <xf numFmtId="3" fontId="5" fillId="0" borderId="22" xfId="0" applyNumberFormat="1" applyFont="1" applyBorder="1" applyAlignment="1">
      <alignment horizontal="center" vertical="center" wrapText="1"/>
    </xf>
    <xf numFmtId="0" fontId="0" fillId="0" borderId="20" xfId="0" applyBorder="1" applyAlignment="1">
      <alignment horizontal="center" vertical="center" wrapText="1"/>
    </xf>
    <xf numFmtId="0" fontId="5" fillId="0" borderId="14" xfId="0" applyFont="1" applyBorder="1" applyAlignment="1">
      <alignment horizontal="center" vertical="center" wrapText="1"/>
    </xf>
    <xf numFmtId="0" fontId="0" fillId="0" borderId="0" xfId="0" applyAlignment="1">
      <alignment horizontal="center" vertical="center" wrapText="1"/>
    </xf>
    <xf numFmtId="0" fontId="6" fillId="0" borderId="0" xfId="0" applyFont="1" applyFill="1" applyBorder="1" applyAlignment="1">
      <alignment vertical="top" wrapText="1"/>
    </xf>
    <xf numFmtId="0" fontId="0" fillId="0" borderId="0" xfId="0" applyAlignment="1">
      <alignment wrapText="1"/>
    </xf>
    <xf numFmtId="3" fontId="20" fillId="4" borderId="0" xfId="0" applyNumberFormat="1" applyFont="1" applyFill="1" applyAlignment="1">
      <alignment horizontal="left" vertical="center" wrapText="1" indent="1"/>
    </xf>
    <xf numFmtId="0" fontId="21" fillId="0" borderId="0" xfId="0" applyFont="1" applyAlignment="1">
      <alignment horizontal="left" vertical="center" wrapText="1"/>
    </xf>
    <xf numFmtId="3" fontId="10" fillId="0" borderId="0" xfId="0" applyNumberFormat="1" applyFont="1" applyFill="1" applyAlignment="1">
      <alignment horizontal="right" vertical="center" indent="1"/>
    </xf>
    <xf numFmtId="0" fontId="0" fillId="0" borderId="0" xfId="0" applyFill="1" applyAlignment="1">
      <alignment horizontal="right" vertical="center" indent="1"/>
    </xf>
    <xf numFmtId="3" fontId="12" fillId="4" borderId="14" xfId="0" applyNumberFormat="1" applyFont="1" applyFill="1" applyBorder="1" applyAlignment="1">
      <alignment horizontal="left" vertical="center" indent="1"/>
    </xf>
    <xf numFmtId="0" fontId="0" fillId="0" borderId="6" xfId="0" applyBorder="1" applyAlignment="1">
      <alignment horizontal="left" vertical="center" indent="1"/>
    </xf>
    <xf numFmtId="1" fontId="5" fillId="4" borderId="23" xfId="0" applyNumberFormat="1" applyFont="1" applyFill="1" applyBorder="1" applyAlignment="1" applyProtection="1">
      <alignment horizontal="center" vertical="center"/>
      <protection locked="0"/>
    </xf>
    <xf numFmtId="0" fontId="0" fillId="0" borderId="10" xfId="0" applyBorder="1" applyAlignment="1">
      <alignment horizontal="center" vertical="center"/>
    </xf>
    <xf numFmtId="3" fontId="5" fillId="4" borderId="14" xfId="0" applyNumberFormat="1" applyFont="1" applyFill="1" applyBorder="1" applyAlignment="1" applyProtection="1">
      <alignment horizontal="center" vertical="center"/>
      <protection locked="0"/>
    </xf>
    <xf numFmtId="0" fontId="0" fillId="0" borderId="6" xfId="0" applyBorder="1" applyAlignment="1">
      <alignment horizontal="center" vertical="center"/>
    </xf>
    <xf numFmtId="3" fontId="5" fillId="0" borderId="14" xfId="0" applyNumberFormat="1" applyFont="1" applyFill="1" applyBorder="1" applyAlignment="1" applyProtection="1">
      <alignment horizontal="center" vertical="center"/>
      <protection locked="0"/>
    </xf>
    <xf numFmtId="0" fontId="0" fillId="0" borderId="6" xfId="0" applyFill="1" applyBorder="1" applyAlignment="1">
      <alignment horizontal="center" vertical="center"/>
    </xf>
    <xf numFmtId="0" fontId="12" fillId="0" borderId="23" xfId="0" applyFont="1" applyFill="1" applyBorder="1" applyAlignment="1">
      <alignment horizontal="center" vertical="center"/>
    </xf>
    <xf numFmtId="0" fontId="0" fillId="0" borderId="14" xfId="0" applyFill="1" applyBorder="1" applyAlignment="1">
      <alignment horizontal="center" vertical="center"/>
    </xf>
    <xf numFmtId="0" fontId="0" fillId="0" borderId="14" xfId="0" applyBorder="1" applyAlignment="1">
      <alignment horizontal="center" vertical="center"/>
    </xf>
    <xf numFmtId="3" fontId="5" fillId="4" borderId="11" xfId="0" applyNumberFormat="1" applyFont="1" applyFill="1" applyBorder="1" applyAlignment="1" applyProtection="1">
      <alignment horizontal="center" vertical="center" wrapText="1"/>
      <protection locked="0"/>
    </xf>
    <xf numFmtId="0" fontId="0" fillId="0" borderId="1" xfId="0" applyBorder="1" applyAlignment="1">
      <alignment horizontal="center" vertical="center"/>
    </xf>
    <xf numFmtId="3" fontId="10" fillId="4" borderId="2" xfId="0" applyNumberFormat="1" applyFont="1" applyFill="1" applyBorder="1" applyAlignment="1">
      <alignment horizontal="right" vertical="center" indent="1"/>
    </xf>
    <xf numFmtId="0" fontId="0" fillId="0" borderId="2" xfId="0" applyBorder="1" applyAlignment="1">
      <alignment horizontal="right" vertical="center" indent="1"/>
    </xf>
    <xf numFmtId="3" fontId="20" fillId="4" borderId="0" xfId="0" applyNumberFormat="1" applyFont="1" applyFill="1" applyAlignment="1">
      <alignment horizontal="left" vertical="center" indent="1"/>
    </xf>
    <xf numFmtId="0" fontId="0" fillId="0" borderId="0" xfId="0" applyAlignment="1">
      <alignment horizontal="left" vertical="center" indent="1"/>
    </xf>
    <xf numFmtId="0" fontId="10" fillId="0" borderId="0" xfId="0" applyFont="1" applyBorder="1" applyAlignment="1">
      <alignment horizontal="left" vertical="top" wrapText="1"/>
    </xf>
    <xf numFmtId="3" fontId="5" fillId="4" borderId="9" xfId="0" applyNumberFormat="1" applyFont="1" applyFill="1" applyBorder="1" applyAlignment="1" applyProtection="1">
      <alignment horizontal="center" vertical="center" wrapText="1"/>
      <protection locked="0"/>
    </xf>
    <xf numFmtId="0" fontId="24" fillId="0" borderId="1" xfId="0" applyFont="1" applyBorder="1" applyAlignment="1">
      <alignment horizontal="center" vertical="center"/>
    </xf>
    <xf numFmtId="3" fontId="20" fillId="4" borderId="0" xfId="0" applyNumberFormat="1" applyFont="1" applyFill="1" applyAlignment="1">
      <alignment horizontal="left" vertical="center" wrapText="1"/>
    </xf>
    <xf numFmtId="3" fontId="2" fillId="0" borderId="2" xfId="0" applyNumberFormat="1" applyFont="1" applyFill="1" applyBorder="1" applyAlignment="1">
      <alignment horizontal="right" vertical="center"/>
    </xf>
    <xf numFmtId="3" fontId="10" fillId="0" borderId="2" xfId="0" applyNumberFormat="1" applyFont="1" applyFill="1" applyBorder="1" applyAlignment="1">
      <alignment horizontal="right" vertical="center"/>
    </xf>
    <xf numFmtId="3" fontId="5" fillId="4" borderId="14" xfId="0" applyNumberFormat="1" applyFont="1" applyFill="1" applyBorder="1" applyAlignment="1" applyProtection="1">
      <alignment horizontal="center" vertical="center" wrapText="1"/>
      <protection locked="0"/>
    </xf>
    <xf numFmtId="0" fontId="0" fillId="0" borderId="6" xfId="0" applyBorder="1" applyAlignment="1">
      <alignment horizontal="center" vertical="center" wrapText="1"/>
    </xf>
    <xf numFmtId="3" fontId="10" fillId="0" borderId="2" xfId="0" applyNumberFormat="1" applyFont="1" applyFill="1" applyBorder="1" applyAlignment="1">
      <alignment horizontal="right" vertical="center" indent="1"/>
    </xf>
    <xf numFmtId="0" fontId="0" fillId="0" borderId="2" xfId="0" applyFill="1" applyBorder="1" applyAlignment="1">
      <alignment horizontal="right" vertical="center" indent="1"/>
    </xf>
    <xf numFmtId="3" fontId="20" fillId="0" borderId="0" xfId="0" applyNumberFormat="1" applyFont="1" applyFill="1" applyBorder="1" applyAlignment="1">
      <alignment horizontal="left" vertical="center" wrapText="1" indent="1"/>
    </xf>
    <xf numFmtId="0" fontId="21" fillId="0" borderId="0" xfId="0" applyFont="1" applyFill="1" applyBorder="1" applyAlignment="1">
      <alignment horizontal="left" vertical="center" wrapText="1" indent="1"/>
    </xf>
    <xf numFmtId="0" fontId="0" fillId="0" borderId="2" xfId="0" applyFill="1" applyBorder="1" applyAlignment="1">
      <alignment horizontal="right" vertical="center"/>
    </xf>
    <xf numFmtId="0" fontId="0" fillId="0" borderId="2" xfId="0" applyBorder="1" applyAlignment="1">
      <alignment horizontal="right" vertical="center"/>
    </xf>
    <xf numFmtId="0" fontId="0" fillId="0" borderId="2" xfId="0" applyBorder="1" applyAlignment="1">
      <alignment vertical="center"/>
    </xf>
    <xf numFmtId="3" fontId="20" fillId="0" borderId="0" xfId="0" applyNumberFormat="1" applyFont="1" applyFill="1" applyAlignment="1">
      <alignment horizontal="left" vertical="center" wrapText="1"/>
    </xf>
    <xf numFmtId="0" fontId="21" fillId="0" borderId="0" xfId="0" applyFont="1" applyFill="1" applyAlignment="1">
      <alignment horizontal="left" vertical="center" wrapText="1"/>
    </xf>
    <xf numFmtId="0" fontId="21" fillId="0" borderId="0" xfId="0" applyFont="1" applyFill="1" applyAlignment="1">
      <alignment vertical="center" wrapText="1"/>
    </xf>
    <xf numFmtId="0" fontId="0" fillId="0" borderId="0" xfId="0" applyAlignment="1">
      <alignment vertical="center" wrapText="1"/>
    </xf>
    <xf numFmtId="0" fontId="2" fillId="4" borderId="0" xfId="0" applyFont="1" applyFill="1" applyAlignment="1">
      <alignment horizontal="left" vertical="top" wrapText="1"/>
    </xf>
    <xf numFmtId="0" fontId="0" fillId="0" borderId="0" xfId="0" applyAlignment="1"/>
    <xf numFmtId="3" fontId="26" fillId="0" borderId="0" xfId="0" applyNumberFormat="1" applyFont="1" applyBorder="1" applyAlignment="1">
      <alignment horizontal="left" vertical="center" wrapText="1"/>
    </xf>
    <xf numFmtId="0" fontId="28" fillId="0" borderId="0" xfId="0" applyFont="1" applyBorder="1" applyAlignment="1">
      <alignment horizontal="left" vertical="center" wrapText="1"/>
    </xf>
    <xf numFmtId="3" fontId="10" fillId="0" borderId="0" xfId="0" applyNumberFormat="1" applyFont="1" applyBorder="1" applyAlignment="1">
      <alignment horizontal="right" vertical="center" wrapText="1" indent="1"/>
    </xf>
    <xf numFmtId="0" fontId="0" fillId="0" borderId="0" xfId="0" applyAlignment="1">
      <alignment horizontal="right" vertical="center" wrapText="1" indent="1"/>
    </xf>
    <xf numFmtId="0" fontId="2" fillId="0" borderId="0" xfId="0" applyFont="1" applyBorder="1" applyAlignment="1">
      <alignment horizontal="left" vertical="top" wrapText="1"/>
    </xf>
    <xf numFmtId="0" fontId="1" fillId="0" borderId="0" xfId="0" applyFont="1" applyAlignment="1">
      <alignment horizontal="left" vertical="top" wrapText="1"/>
    </xf>
    <xf numFmtId="0" fontId="0" fillId="0" borderId="0" xfId="0" applyAlignment="1">
      <alignment horizontal="left"/>
    </xf>
    <xf numFmtId="0" fontId="6" fillId="0" borderId="0" xfId="0" applyFont="1" applyFill="1" applyAlignment="1">
      <alignment horizontal="left" vertical="top" wrapText="1"/>
    </xf>
    <xf numFmtId="3" fontId="10" fillId="0" borderId="0" xfId="0" applyNumberFormat="1" applyFont="1" applyFill="1" applyBorder="1" applyAlignment="1">
      <alignment horizontal="left" vertical="center" wrapText="1" indent="1"/>
    </xf>
    <xf numFmtId="0" fontId="0" fillId="0" borderId="0" xfId="0" applyFill="1" applyAlignment="1">
      <alignment horizontal="left" vertical="center" wrapText="1" indent="1"/>
    </xf>
    <xf numFmtId="0" fontId="10" fillId="0" borderId="0" xfId="0" applyFont="1" applyFill="1" applyAlignment="1">
      <alignment horizontal="right" vertical="center" wrapText="1" indent="1"/>
    </xf>
    <xf numFmtId="0" fontId="10" fillId="0" borderId="0" xfId="0" applyFont="1" applyFill="1" applyAlignment="1">
      <alignment horizontal="right" vertical="center" indent="1"/>
    </xf>
    <xf numFmtId="0" fontId="2" fillId="0" borderId="0" xfId="0" applyFont="1" applyFill="1" applyBorder="1" applyAlignment="1">
      <alignment horizontal="left" vertical="top" wrapText="1"/>
    </xf>
    <xf numFmtId="0" fontId="1" fillId="4" borderId="0" xfId="0" applyFont="1" applyFill="1" applyAlignment="1">
      <alignment horizontal="left" vertical="top" wrapText="1"/>
    </xf>
    <xf numFmtId="3" fontId="6" fillId="0" borderId="0" xfId="0" applyNumberFormat="1" applyFont="1" applyAlignment="1">
      <alignment vertical="top" wrapText="1"/>
    </xf>
    <xf numFmtId="3" fontId="2" fillId="0" borderId="0" xfId="0" applyNumberFormat="1" applyFont="1" applyBorder="1" applyAlignment="1">
      <alignment horizontal="right" vertical="center" wrapText="1" indent="1"/>
    </xf>
    <xf numFmtId="3" fontId="10" fillId="0" borderId="0" xfId="0" applyNumberFormat="1" applyFont="1" applyFill="1" applyBorder="1" applyAlignment="1">
      <alignment horizontal="right" vertical="center" wrapText="1" indent="1"/>
    </xf>
    <xf numFmtId="0" fontId="0" fillId="0" borderId="0" xfId="0" applyFill="1" applyAlignment="1">
      <alignment horizontal="right" vertical="center" wrapText="1" indent="1"/>
    </xf>
    <xf numFmtId="3" fontId="10" fillId="4" borderId="0" xfId="0" applyNumberFormat="1" applyFont="1" applyFill="1" applyBorder="1" applyAlignment="1">
      <alignment horizontal="right" vertical="center" wrapText="1" indent="1"/>
    </xf>
    <xf numFmtId="0" fontId="0" fillId="4" borderId="0" xfId="0" applyFill="1" applyAlignment="1">
      <alignment horizontal="right" vertical="center" wrapText="1" indent="1"/>
    </xf>
    <xf numFmtId="0" fontId="2" fillId="0" borderId="0" xfId="0" applyFont="1" applyFill="1" applyAlignment="1">
      <alignment horizontal="left" vertical="top" wrapText="1"/>
    </xf>
    <xf numFmtId="0" fontId="6" fillId="0" borderId="0" xfId="0" applyFont="1" applyFill="1" applyAlignment="1">
      <alignment horizontal="left" vertical="center" wrapText="1" indent="1"/>
    </xf>
    <xf numFmtId="0" fontId="17" fillId="0" borderId="0" xfId="0" applyFont="1" applyFill="1" applyAlignment="1">
      <alignment horizontal="left" vertical="center" wrapText="1" indent="1"/>
    </xf>
    <xf numFmtId="0" fontId="10" fillId="0" borderId="0" xfId="0" applyFont="1" applyFill="1" applyAlignment="1">
      <alignment horizontal="left" vertical="center" wrapText="1" indent="1"/>
    </xf>
    <xf numFmtId="0" fontId="23" fillId="0" borderId="0" xfId="0" applyFont="1" applyFill="1" applyAlignment="1">
      <alignment horizontal="left" wrapText="1" indent="1"/>
    </xf>
    <xf numFmtId="0" fontId="22" fillId="0" borderId="0" xfId="0" applyFont="1" applyFill="1" applyAlignment="1">
      <alignment horizontal="left" wrapText="1" indent="1"/>
    </xf>
    <xf numFmtId="0" fontId="19" fillId="0" borderId="0" xfId="0" applyFont="1" applyFill="1" applyAlignment="1">
      <alignment horizontal="left" wrapText="1" indent="1"/>
    </xf>
    <xf numFmtId="3" fontId="20" fillId="0" borderId="0" xfId="0" applyNumberFormat="1" applyFont="1" applyFill="1" applyAlignment="1">
      <alignment horizontal="left" vertical="center" wrapText="1" indent="1"/>
    </xf>
    <xf numFmtId="0" fontId="21" fillId="0" borderId="0" xfId="0" applyFont="1" applyFill="1" applyAlignment="1">
      <alignment horizontal="left" vertical="center" wrapText="1" indent="1"/>
    </xf>
    <xf numFmtId="0" fontId="19" fillId="0" borderId="0" xfId="0" applyFont="1" applyFill="1" applyAlignment="1">
      <alignment horizontal="left" vertical="center" wrapText="1" indent="1"/>
    </xf>
    <xf numFmtId="0" fontId="22" fillId="0" borderId="0" xfId="0" applyFont="1" applyFill="1" applyAlignment="1">
      <alignment horizontal="left" vertical="center" wrapText="1" indent="1"/>
    </xf>
    <xf numFmtId="0" fontId="10" fillId="0" borderId="0" xfId="0" applyFont="1" applyFill="1" applyAlignment="1">
      <alignment horizontal="left" vertical="center" wrapText="1"/>
    </xf>
    <xf numFmtId="0" fontId="0" fillId="0" borderId="0" xfId="0" applyFill="1" applyAlignment="1">
      <alignment horizontal="left" vertical="center" wrapText="1"/>
    </xf>
    <xf numFmtId="0" fontId="1" fillId="0" borderId="0" xfId="0" applyFont="1" applyFill="1" applyAlignment="1">
      <alignment horizontal="left" vertical="center" wrapText="1" indent="1"/>
    </xf>
  </cellXfs>
  <cellStyles count="4">
    <cellStyle name="Hiperligação" xfId="1" builtinId="8" customBuiltin="1"/>
    <cellStyle name="Hiperligação Visitada" xfId="3" builtinId="9" customBuiltin="1"/>
    <cellStyle name="Normal" xfId="0" builtinId="0"/>
    <cellStyle name="Normal 54"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1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2"/>
          <c:order val="0"/>
          <c:spPr>
            <a:solidFill>
              <a:schemeClr val="accent1">
                <a:lumMod val="75000"/>
              </a:schemeClr>
            </a:solidFill>
            <a:ln>
              <a:noFill/>
            </a:ln>
          </c:spPr>
          <c:invertIfNegative val="0"/>
          <c:cat>
            <c:strRef>
              <c:f>'Quadro 2'!$B$5:$B$14</c:f>
              <c:strCache>
                <c:ptCount val="10"/>
                <c:pt idx="0">
                  <c:v>Suíça</c:v>
                </c:pt>
                <c:pt idx="1">
                  <c:v>França</c:v>
                </c:pt>
                <c:pt idx="2">
                  <c:v>Reino Unido</c:v>
                </c:pt>
                <c:pt idx="3">
                  <c:v>Angola</c:v>
                </c:pt>
                <c:pt idx="4">
                  <c:v>EUA</c:v>
                </c:pt>
                <c:pt idx="5">
                  <c:v>Alemanha</c:v>
                </c:pt>
                <c:pt idx="6">
                  <c:v>Espanha</c:v>
                </c:pt>
                <c:pt idx="7">
                  <c:v>Luxemburgo</c:v>
                </c:pt>
                <c:pt idx="8">
                  <c:v>Bélgica</c:v>
                </c:pt>
                <c:pt idx="9">
                  <c:v>Holanda</c:v>
                </c:pt>
              </c:strCache>
            </c:strRef>
          </c:cat>
          <c:val>
            <c:numRef>
              <c:f>'Quadro 2'!$C$5:$C$14</c:f>
              <c:numCache>
                <c:formatCode>#,##0</c:formatCode>
                <c:ptCount val="10"/>
                <c:pt idx="0">
                  <c:v>1037020</c:v>
                </c:pt>
                <c:pt idx="1">
                  <c:v>1036570</c:v>
                </c:pt>
                <c:pt idx="2">
                  <c:v>379350</c:v>
                </c:pt>
                <c:pt idx="3">
                  <c:v>245530</c:v>
                </c:pt>
                <c:pt idx="4">
                  <c:v>244740</c:v>
                </c:pt>
                <c:pt idx="5">
                  <c:v>225870</c:v>
                </c:pt>
                <c:pt idx="6">
                  <c:v>111780</c:v>
                </c:pt>
                <c:pt idx="7">
                  <c:v>78400</c:v>
                </c:pt>
                <c:pt idx="8">
                  <c:v>58900</c:v>
                </c:pt>
                <c:pt idx="9">
                  <c:v>44470</c:v>
                </c:pt>
              </c:numCache>
            </c:numRef>
          </c:val>
          <c:extLst>
            <c:ext xmlns:c16="http://schemas.microsoft.com/office/drawing/2014/chart" uri="{C3380CC4-5D6E-409C-BE32-E72D297353CC}">
              <c16:uniqueId val="{00000000-FDF9-4690-812C-136256695AEB}"/>
            </c:ext>
          </c:extLst>
        </c:ser>
        <c:dLbls>
          <c:showLegendKey val="0"/>
          <c:showVal val="0"/>
          <c:showCatName val="0"/>
          <c:showSerName val="0"/>
          <c:showPercent val="0"/>
          <c:showBubbleSize val="0"/>
        </c:dLbls>
        <c:gapWidth val="50"/>
        <c:axId val="221379072"/>
        <c:axId val="220503360"/>
      </c:barChart>
      <c:catAx>
        <c:axId val="221379072"/>
        <c:scaling>
          <c:orientation val="maxMin"/>
        </c:scaling>
        <c:delete val="0"/>
        <c:axPos val="l"/>
        <c:numFmt formatCode="General" sourceLinked="1"/>
        <c:majorTickMark val="none"/>
        <c:minorTickMark val="none"/>
        <c:tickLblPos val="nextTo"/>
        <c:spPr>
          <a:ln w="12700">
            <a:solidFill>
              <a:schemeClr val="tx1"/>
            </a:solidFill>
          </a:ln>
        </c:spPr>
        <c:crossAx val="220503360"/>
        <c:crosses val="autoZero"/>
        <c:auto val="1"/>
        <c:lblAlgn val="ctr"/>
        <c:lblOffset val="100"/>
        <c:noMultiLvlLbl val="0"/>
      </c:catAx>
      <c:valAx>
        <c:axId val="220503360"/>
        <c:scaling>
          <c:orientation val="minMax"/>
          <c:max val="1200000"/>
          <c:min val="0"/>
        </c:scaling>
        <c:delete val="0"/>
        <c:axPos val="b"/>
        <c:majorGridlines>
          <c:spPr>
            <a:ln w="6350">
              <a:solidFill>
                <a:schemeClr val="accent1">
                  <a:lumMod val="20000"/>
                  <a:lumOff val="80000"/>
                </a:schemeClr>
              </a:solidFill>
              <a:prstDash val="sysDash"/>
            </a:ln>
          </c:spPr>
        </c:majorGridlines>
        <c:numFmt formatCode="#,##0" sourceLinked="1"/>
        <c:majorTickMark val="out"/>
        <c:minorTickMark val="none"/>
        <c:tickLblPos val="nextTo"/>
        <c:spPr>
          <a:ln>
            <a:noFill/>
          </a:ln>
        </c:spPr>
        <c:crossAx val="221379072"/>
        <c:crosses val="max"/>
        <c:crossBetween val="between"/>
      </c:valAx>
      <c:spPr>
        <a:noFill/>
        <a:ln w="25400">
          <a:noFill/>
        </a:ln>
      </c:spPr>
    </c:plotArea>
    <c:plotVisOnly val="1"/>
    <c:dispBlanksAs val="gap"/>
    <c:showDLblsOverMax val="0"/>
  </c:chart>
  <c:spPr>
    <a:noFill/>
    <a:ln>
      <a:noFill/>
    </a:ln>
  </c:spPr>
  <c:txPr>
    <a:bodyPr/>
    <a:lstStyle/>
    <a:p>
      <a:pPr>
        <a:defRPr sz="800" baseline="0">
          <a:latin typeface="+mn-lt"/>
        </a:defRPr>
      </a:pPr>
      <a:endParaRPr lang="pt-PT"/>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2"/>
          <c:order val="0"/>
          <c:spPr>
            <a:solidFill>
              <a:schemeClr val="accent1">
                <a:lumMod val="75000"/>
              </a:schemeClr>
            </a:solidFill>
            <a:ln>
              <a:noFill/>
            </a:ln>
          </c:spPr>
          <c:invertIfNegative val="0"/>
          <c:dPt>
            <c:idx val="17"/>
            <c:invertIfNegative val="0"/>
            <c:bubble3D val="0"/>
            <c:extLst>
              <c:ext xmlns:c16="http://schemas.microsoft.com/office/drawing/2014/chart" uri="{C3380CC4-5D6E-409C-BE32-E72D297353CC}">
                <c16:uniqueId val="{00000000-3B90-4B25-BB0A-8547CAA5CA48}"/>
              </c:ext>
            </c:extLst>
          </c:dPt>
          <c:dPt>
            <c:idx val="22"/>
            <c:invertIfNegative val="0"/>
            <c:bubble3D val="0"/>
            <c:spPr>
              <a:solidFill>
                <a:srgbClr val="C00000"/>
              </a:solidFill>
              <a:ln>
                <a:noFill/>
              </a:ln>
            </c:spPr>
            <c:extLst>
              <c:ext xmlns:c16="http://schemas.microsoft.com/office/drawing/2014/chart" uri="{C3380CC4-5D6E-409C-BE32-E72D297353CC}">
                <c16:uniqueId val="{00000005-910D-4D98-9800-D2F7B2CC03E6}"/>
              </c:ext>
            </c:extLst>
          </c:dPt>
          <c:dPt>
            <c:idx val="23"/>
            <c:invertIfNegative val="0"/>
            <c:bubble3D val="0"/>
            <c:extLst>
              <c:ext xmlns:c16="http://schemas.microsoft.com/office/drawing/2014/chart" uri="{C3380CC4-5D6E-409C-BE32-E72D297353CC}">
                <c16:uniqueId val="{00000002-3B90-4B25-BB0A-8547CAA5CA48}"/>
              </c:ext>
            </c:extLst>
          </c:dPt>
          <c:dPt>
            <c:idx val="27"/>
            <c:invertIfNegative val="0"/>
            <c:bubble3D val="0"/>
            <c:extLst>
              <c:ext xmlns:c16="http://schemas.microsoft.com/office/drawing/2014/chart" uri="{C3380CC4-5D6E-409C-BE32-E72D297353CC}">
                <c16:uniqueId val="{00000003-3B90-4B25-BB0A-8547CAA5CA48}"/>
              </c:ext>
            </c:extLst>
          </c:dPt>
          <c:cat>
            <c:strRef>
              <c:f>'Quadro 10'!$I$5:$I$39</c:f>
              <c:strCache>
                <c:ptCount val="35"/>
                <c:pt idx="0">
                  <c:v>Nepal</c:v>
                </c:pt>
                <c:pt idx="1">
                  <c:v>Sri Lanka</c:v>
                </c:pt>
                <c:pt idx="2">
                  <c:v>Guatemala</c:v>
                </c:pt>
                <c:pt idx="3">
                  <c:v>Paquistão</c:v>
                </c:pt>
                <c:pt idx="4">
                  <c:v>Bangladesh</c:v>
                </c:pt>
                <c:pt idx="5">
                  <c:v>El Salvador</c:v>
                </c:pt>
                <c:pt idx="6">
                  <c:v>Nigéria</c:v>
                </c:pt>
                <c:pt idx="7">
                  <c:v>Jordânia</c:v>
                </c:pt>
                <c:pt idx="8">
                  <c:v>Honduras</c:v>
                </c:pt>
                <c:pt idx="9">
                  <c:v>Filipinas</c:v>
                </c:pt>
                <c:pt idx="10">
                  <c:v>Marrocos</c:v>
                </c:pt>
                <c:pt idx="11">
                  <c:v>Líbano</c:v>
                </c:pt>
                <c:pt idx="12">
                  <c:v>Egito</c:v>
                </c:pt>
                <c:pt idx="13">
                  <c:v>Ucrânia</c:v>
                </c:pt>
                <c:pt idx="14">
                  <c:v>República Dominicana </c:v>
                </c:pt>
                <c:pt idx="15">
                  <c:v>Índia</c:v>
                </c:pt>
                <c:pt idx="16">
                  <c:v>Tailândia</c:v>
                </c:pt>
                <c:pt idx="17">
                  <c:v>México</c:v>
                </c:pt>
                <c:pt idx="18">
                  <c:v>Vietname</c:v>
                </c:pt>
                <c:pt idx="19">
                  <c:v>Espanha</c:v>
                </c:pt>
                <c:pt idx="20">
                  <c:v>Roménia</c:v>
                </c:pt>
                <c:pt idx="21">
                  <c:v>Coreia</c:v>
                </c:pt>
                <c:pt idx="22">
                  <c:v>Portugal</c:v>
                </c:pt>
                <c:pt idx="23">
                  <c:v>França</c:v>
                </c:pt>
                <c:pt idx="24">
                  <c:v>Indonésia</c:v>
                </c:pt>
                <c:pt idx="25">
                  <c:v>Colômbia</c:v>
                </c:pt>
                <c:pt idx="26">
                  <c:v>Polónia</c:v>
                </c:pt>
                <c:pt idx="27">
                  <c:v>China</c:v>
                </c:pt>
                <c:pt idx="28">
                  <c:v>Itália</c:v>
                </c:pt>
                <c:pt idx="29">
                  <c:v>Rússia</c:v>
                </c:pt>
                <c:pt idx="30">
                  <c:v>Alemanha</c:v>
                </c:pt>
                <c:pt idx="31">
                  <c:v>Reino Unido</c:v>
                </c:pt>
                <c:pt idx="32">
                  <c:v>Hungria</c:v>
                </c:pt>
                <c:pt idx="33">
                  <c:v>EUA</c:v>
                </c:pt>
                <c:pt idx="34">
                  <c:v>Bélgica</c:v>
                </c:pt>
              </c:strCache>
            </c:strRef>
          </c:cat>
          <c:val>
            <c:numRef>
              <c:f>'Quadro 10'!$J$5:$J$39</c:f>
              <c:numCache>
                <c:formatCode>#\ ##0.0</c:formatCode>
                <c:ptCount val="35"/>
                <c:pt idx="0">
                  <c:v>4481.7963642007417</c:v>
                </c:pt>
                <c:pt idx="1">
                  <c:v>984.66780669548143</c:v>
                </c:pt>
                <c:pt idx="2">
                  <c:v>981.69160808972742</c:v>
                </c:pt>
                <c:pt idx="3">
                  <c:v>947.79076789900842</c:v>
                </c:pt>
                <c:pt idx="4">
                  <c:v>776.92309657439409</c:v>
                </c:pt>
                <c:pt idx="5">
                  <c:v>743.444044616567</c:v>
                </c:pt>
                <c:pt idx="6">
                  <c:v>738.26962825287796</c:v>
                </c:pt>
                <c:pt idx="7">
                  <c:v>541.51157342433021</c:v>
                </c:pt>
                <c:pt idx="8">
                  <c:v>500.11237979080522</c:v>
                </c:pt>
                <c:pt idx="9">
                  <c:v>439.91512633462338</c:v>
                </c:pt>
                <c:pt idx="10">
                  <c:v>432.45205904437222</c:v>
                </c:pt>
                <c:pt idx="11">
                  <c:v>319.05611530354611</c:v>
                </c:pt>
                <c:pt idx="12">
                  <c:v>283.18997818004237</c:v>
                </c:pt>
                <c:pt idx="13">
                  <c:v>251.91153121892685</c:v>
                </c:pt>
                <c:pt idx="14">
                  <c:v>241.25331237387147</c:v>
                </c:pt>
                <c:pt idx="15">
                  <c:v>155.32140872017931</c:v>
                </c:pt>
                <c:pt idx="16">
                  <c:v>121.7488871180654</c:v>
                </c:pt>
                <c:pt idx="17">
                  <c:v>121.12194511316125</c:v>
                </c:pt>
                <c:pt idx="18">
                  <c:v>99.25558312655086</c:v>
                </c:pt>
                <c:pt idx="19">
                  <c:v>96.098358528322848</c:v>
                </c:pt>
                <c:pt idx="20">
                  <c:v>70.269965162442972</c:v>
                </c:pt>
                <c:pt idx="21">
                  <c:v>63.628191110774587</c:v>
                </c:pt>
                <c:pt idx="22">
                  <c:v>54.042118549421176</c:v>
                </c:pt>
                <c:pt idx="23">
                  <c:v>52.922730582498083</c:v>
                </c:pt>
                <c:pt idx="24">
                  <c:v>44.943098531398995</c:v>
                </c:pt>
                <c:pt idx="25">
                  <c:v>44.485216698365768</c:v>
                </c:pt>
                <c:pt idx="26">
                  <c:v>44.093157603455836</c:v>
                </c:pt>
                <c:pt idx="27">
                  <c:v>43.265054720927395</c:v>
                </c:pt>
                <c:pt idx="28">
                  <c:v>32.316559680024106</c:v>
                </c:pt>
                <c:pt idx="29">
                  <c:v>26.928137553452292</c:v>
                </c:pt>
                <c:pt idx="30">
                  <c:v>24.974720072092857</c:v>
                </c:pt>
                <c:pt idx="31">
                  <c:v>21.736929998480175</c:v>
                </c:pt>
                <c:pt idx="32">
                  <c:v>15.1643201610035</c:v>
                </c:pt>
                <c:pt idx="33">
                  <c:v>1.8963061436562765</c:v>
                </c:pt>
                <c:pt idx="34">
                  <c:v>-39.720878928402982</c:v>
                </c:pt>
              </c:numCache>
            </c:numRef>
          </c:val>
          <c:extLst>
            <c:ext xmlns:c16="http://schemas.microsoft.com/office/drawing/2014/chart" uri="{C3380CC4-5D6E-409C-BE32-E72D297353CC}">
              <c16:uniqueId val="{00000004-3B90-4B25-BB0A-8547CAA5CA48}"/>
            </c:ext>
          </c:extLst>
        </c:ser>
        <c:dLbls>
          <c:showLegendKey val="0"/>
          <c:showVal val="0"/>
          <c:showCatName val="0"/>
          <c:showSerName val="0"/>
          <c:showPercent val="0"/>
          <c:showBubbleSize val="0"/>
        </c:dLbls>
        <c:gapWidth val="50"/>
        <c:axId val="221915648"/>
        <c:axId val="222631552"/>
      </c:barChart>
      <c:catAx>
        <c:axId val="221915648"/>
        <c:scaling>
          <c:orientation val="maxMin"/>
        </c:scaling>
        <c:delete val="0"/>
        <c:axPos val="l"/>
        <c:numFmt formatCode="General" sourceLinked="1"/>
        <c:majorTickMark val="none"/>
        <c:minorTickMark val="none"/>
        <c:tickLblPos val="low"/>
        <c:spPr>
          <a:ln w="12700">
            <a:solidFill>
              <a:schemeClr val="tx1"/>
            </a:solidFill>
          </a:ln>
        </c:spPr>
        <c:txPr>
          <a:bodyPr/>
          <a:lstStyle/>
          <a:p>
            <a:pPr>
              <a:defRPr>
                <a:latin typeface="+mn-lt"/>
              </a:defRPr>
            </a:pPr>
            <a:endParaRPr lang="pt-PT"/>
          </a:p>
        </c:txPr>
        <c:crossAx val="222631552"/>
        <c:crosses val="autoZero"/>
        <c:auto val="1"/>
        <c:lblAlgn val="ctr"/>
        <c:lblOffset val="100"/>
        <c:noMultiLvlLbl val="0"/>
      </c:catAx>
      <c:valAx>
        <c:axId val="222631552"/>
        <c:scaling>
          <c:orientation val="minMax"/>
          <c:max val="4500"/>
        </c:scaling>
        <c:delete val="0"/>
        <c:axPos val="b"/>
        <c:majorGridlines>
          <c:spPr>
            <a:ln w="6350">
              <a:solidFill>
                <a:schemeClr val="accent1">
                  <a:lumMod val="20000"/>
                  <a:lumOff val="80000"/>
                </a:schemeClr>
              </a:solidFill>
              <a:prstDash val="sysDash"/>
            </a:ln>
          </c:spPr>
        </c:majorGridlines>
        <c:numFmt formatCode="0" sourceLinked="0"/>
        <c:majorTickMark val="out"/>
        <c:minorTickMark val="none"/>
        <c:tickLblPos val="nextTo"/>
        <c:spPr>
          <a:ln>
            <a:noFill/>
          </a:ln>
        </c:spPr>
        <c:crossAx val="221915648"/>
        <c:crosses val="max"/>
        <c:crossBetween val="between"/>
      </c:valAx>
      <c:spPr>
        <a:noFill/>
        <a:ln w="25400">
          <a:noFill/>
        </a:ln>
      </c:spPr>
    </c:plotArea>
    <c:plotVisOnly val="1"/>
    <c:dispBlanksAs val="gap"/>
    <c:showDLblsOverMax val="0"/>
  </c:chart>
  <c:spPr>
    <a:no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chemeClr val="accent1">
                <a:lumMod val="75000"/>
              </a:schemeClr>
            </a:solidFill>
            <a:ln>
              <a:noFill/>
            </a:ln>
          </c:spPr>
          <c:invertIfNegative val="0"/>
          <c:cat>
            <c:strRef>
              <c:f>'Quadro 3'!$B$5:$B$14</c:f>
              <c:strCache>
                <c:ptCount val="10"/>
                <c:pt idx="0">
                  <c:v>Brasil</c:v>
                </c:pt>
                <c:pt idx="1">
                  <c:v>China</c:v>
                </c:pt>
                <c:pt idx="2">
                  <c:v>França</c:v>
                </c:pt>
                <c:pt idx="3">
                  <c:v>Roménia</c:v>
                </c:pt>
                <c:pt idx="4">
                  <c:v>Cabo Verde</c:v>
                </c:pt>
                <c:pt idx="5">
                  <c:v>Ucrânia</c:v>
                </c:pt>
                <c:pt idx="6">
                  <c:v>Espanha</c:v>
                </c:pt>
                <c:pt idx="7">
                  <c:v>EUA</c:v>
                </c:pt>
                <c:pt idx="8">
                  <c:v>Angola</c:v>
                </c:pt>
                <c:pt idx="9">
                  <c:v>Polónia</c:v>
                </c:pt>
              </c:strCache>
            </c:strRef>
          </c:cat>
          <c:val>
            <c:numRef>
              <c:f>'Quadro 3'!$C$5:$C$14</c:f>
              <c:numCache>
                <c:formatCode>#,##0</c:formatCode>
                <c:ptCount val="10"/>
                <c:pt idx="0">
                  <c:v>241470</c:v>
                </c:pt>
                <c:pt idx="1">
                  <c:v>42810</c:v>
                </c:pt>
                <c:pt idx="2">
                  <c:v>20250</c:v>
                </c:pt>
                <c:pt idx="3">
                  <c:v>18580</c:v>
                </c:pt>
                <c:pt idx="4">
                  <c:v>18090</c:v>
                </c:pt>
                <c:pt idx="5">
                  <c:v>16379.999999999998</c:v>
                </c:pt>
                <c:pt idx="6">
                  <c:v>10700</c:v>
                </c:pt>
                <c:pt idx="7">
                  <c:v>8290</c:v>
                </c:pt>
                <c:pt idx="8">
                  <c:v>8210</c:v>
                </c:pt>
                <c:pt idx="9">
                  <c:v>7940</c:v>
                </c:pt>
              </c:numCache>
            </c:numRef>
          </c:val>
          <c:extLst>
            <c:ext xmlns:c16="http://schemas.microsoft.com/office/drawing/2014/chart" uri="{C3380CC4-5D6E-409C-BE32-E72D297353CC}">
              <c16:uniqueId val="{00000000-32B7-4AAA-9BEF-C99F272B89A1}"/>
            </c:ext>
          </c:extLst>
        </c:ser>
        <c:dLbls>
          <c:showLegendKey val="0"/>
          <c:showVal val="0"/>
          <c:showCatName val="0"/>
          <c:showSerName val="0"/>
          <c:showPercent val="0"/>
          <c:showBubbleSize val="0"/>
        </c:dLbls>
        <c:gapWidth val="50"/>
        <c:axId val="221488128"/>
        <c:axId val="220636288"/>
      </c:barChart>
      <c:catAx>
        <c:axId val="221488128"/>
        <c:scaling>
          <c:orientation val="maxMin"/>
        </c:scaling>
        <c:delete val="0"/>
        <c:axPos val="l"/>
        <c:numFmt formatCode="General" sourceLinked="1"/>
        <c:majorTickMark val="none"/>
        <c:minorTickMark val="none"/>
        <c:tickLblPos val="nextTo"/>
        <c:spPr>
          <a:ln w="12700">
            <a:solidFill>
              <a:schemeClr val="tx1"/>
            </a:solidFill>
          </a:ln>
        </c:spPr>
        <c:txPr>
          <a:bodyPr/>
          <a:lstStyle/>
          <a:p>
            <a:pPr>
              <a:defRPr>
                <a:latin typeface="+mn-lt"/>
              </a:defRPr>
            </a:pPr>
            <a:endParaRPr lang="pt-PT"/>
          </a:p>
        </c:txPr>
        <c:crossAx val="220636288"/>
        <c:crosses val="autoZero"/>
        <c:auto val="1"/>
        <c:lblAlgn val="ctr"/>
        <c:lblOffset val="100"/>
        <c:noMultiLvlLbl val="0"/>
      </c:catAx>
      <c:valAx>
        <c:axId val="220636288"/>
        <c:scaling>
          <c:orientation val="minMax"/>
          <c:max val="250000"/>
        </c:scaling>
        <c:delete val="0"/>
        <c:axPos val="b"/>
        <c:majorGridlines>
          <c:spPr>
            <a:ln w="6350">
              <a:solidFill>
                <a:schemeClr val="accent1">
                  <a:lumMod val="20000"/>
                  <a:lumOff val="80000"/>
                </a:schemeClr>
              </a:solidFill>
              <a:prstDash val="sysDash"/>
            </a:ln>
          </c:spPr>
        </c:majorGridlines>
        <c:numFmt formatCode="#,##0" sourceLinked="1"/>
        <c:majorTickMark val="out"/>
        <c:minorTickMark val="none"/>
        <c:tickLblPos val="nextTo"/>
        <c:spPr>
          <a:ln>
            <a:noFill/>
          </a:ln>
        </c:spPr>
        <c:crossAx val="221488128"/>
        <c:crosses val="max"/>
        <c:crossBetween val="between"/>
      </c:valAx>
      <c:spPr>
        <a:noFill/>
        <a:ln w="25400">
          <a:noFill/>
        </a:ln>
      </c:spPr>
    </c:plotArea>
    <c:plotVisOnly val="1"/>
    <c:dispBlanksAs val="gap"/>
    <c:showDLblsOverMax val="0"/>
  </c:chart>
  <c:spPr>
    <a:noFill/>
    <a:ln>
      <a:noFill/>
    </a:ln>
  </c:spPr>
  <c:txPr>
    <a:bodyPr/>
    <a:lstStyle/>
    <a:p>
      <a:pPr>
        <a:defRPr sz="800" baseline="0">
          <a:latin typeface="Arial" pitchFamily="34" charset="0"/>
        </a:defRPr>
      </a:pPr>
      <a:endParaRPr lang="pt-PT"/>
    </a:p>
  </c:txPr>
  <c:printSettings>
    <c:headerFooter/>
    <c:pageMargins b="0.75" l="0.7" r="0.7" t="0.75" header="0.3" footer="0.3"/>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chemeClr val="accent1">
                <a:lumMod val="75000"/>
              </a:schemeClr>
            </a:solidFill>
            <a:ln>
              <a:noFill/>
            </a:ln>
          </c:spPr>
          <c:invertIfNegative val="0"/>
          <c:dPt>
            <c:idx val="10"/>
            <c:invertIfNegative val="0"/>
            <c:bubble3D val="0"/>
            <c:spPr>
              <a:solidFill>
                <a:srgbClr val="C00000"/>
              </a:solidFill>
              <a:ln>
                <a:noFill/>
              </a:ln>
            </c:spPr>
            <c:extLst>
              <c:ext xmlns:c16="http://schemas.microsoft.com/office/drawing/2014/chart" uri="{C3380CC4-5D6E-409C-BE32-E72D297353CC}">
                <c16:uniqueId val="{00000001-1135-4A4A-80FE-9865787AFBAE}"/>
              </c:ext>
            </c:extLst>
          </c:dPt>
          <c:dPt>
            <c:idx val="11"/>
            <c:invertIfNegative val="0"/>
            <c:bubble3D val="0"/>
            <c:spPr>
              <a:solidFill>
                <a:srgbClr val="C00000"/>
              </a:solidFill>
              <a:ln>
                <a:noFill/>
              </a:ln>
            </c:spPr>
            <c:extLst>
              <c:ext xmlns:c16="http://schemas.microsoft.com/office/drawing/2014/chart" uri="{C3380CC4-5D6E-409C-BE32-E72D297353CC}">
                <c16:uniqueId val="{00000003-1135-4A4A-80FE-9865787AFBAE}"/>
              </c:ext>
            </c:extLst>
          </c:dPt>
          <c:dPt>
            <c:idx val="12"/>
            <c:invertIfNegative val="0"/>
            <c:bubble3D val="0"/>
            <c:spPr>
              <a:solidFill>
                <a:srgbClr val="C00000"/>
              </a:solidFill>
              <a:ln>
                <a:noFill/>
              </a:ln>
            </c:spPr>
            <c:extLst>
              <c:ext xmlns:c16="http://schemas.microsoft.com/office/drawing/2014/chart" uri="{C3380CC4-5D6E-409C-BE32-E72D297353CC}">
                <c16:uniqueId val="{00000005-1135-4A4A-80FE-9865787AFBAE}"/>
              </c:ext>
            </c:extLst>
          </c:dPt>
          <c:dPt>
            <c:idx val="13"/>
            <c:invertIfNegative val="0"/>
            <c:bubble3D val="0"/>
            <c:spPr>
              <a:solidFill>
                <a:srgbClr val="C00000"/>
              </a:solidFill>
              <a:ln>
                <a:noFill/>
              </a:ln>
            </c:spPr>
            <c:extLst>
              <c:ext xmlns:c16="http://schemas.microsoft.com/office/drawing/2014/chart" uri="{C3380CC4-5D6E-409C-BE32-E72D297353CC}">
                <c16:uniqueId val="{00000007-1135-4A4A-80FE-9865787AFBAE}"/>
              </c:ext>
            </c:extLst>
          </c:dPt>
          <c:dPt>
            <c:idx val="14"/>
            <c:invertIfNegative val="0"/>
            <c:bubble3D val="0"/>
            <c:spPr>
              <a:solidFill>
                <a:srgbClr val="C00000"/>
              </a:solidFill>
              <a:ln>
                <a:noFill/>
              </a:ln>
            </c:spPr>
            <c:extLst>
              <c:ext xmlns:c16="http://schemas.microsoft.com/office/drawing/2014/chart" uri="{C3380CC4-5D6E-409C-BE32-E72D297353CC}">
                <c16:uniqueId val="{00000009-1135-4A4A-80FE-9865787AFBAE}"/>
              </c:ext>
            </c:extLst>
          </c:dPt>
          <c:dPt>
            <c:idx val="15"/>
            <c:invertIfNegative val="0"/>
            <c:bubble3D val="0"/>
            <c:spPr>
              <a:solidFill>
                <a:srgbClr val="C00000"/>
              </a:solidFill>
              <a:ln>
                <a:noFill/>
              </a:ln>
            </c:spPr>
            <c:extLst>
              <c:ext xmlns:c16="http://schemas.microsoft.com/office/drawing/2014/chart" uri="{C3380CC4-5D6E-409C-BE32-E72D297353CC}">
                <c16:uniqueId val="{0000000B-1135-4A4A-80FE-9865787AFBAE}"/>
              </c:ext>
            </c:extLst>
          </c:dPt>
          <c:cat>
            <c:strRef>
              <c:f>('Quadro 4'!$B$7:$B$16,'Quadro 4'!$B$18:$B$23)</c:f>
              <c:strCache>
                <c:ptCount val="16"/>
                <c:pt idx="0">
                  <c:v>Suíça</c:v>
                </c:pt>
                <c:pt idx="1">
                  <c:v>França</c:v>
                </c:pt>
                <c:pt idx="2">
                  <c:v>Reino Unido</c:v>
                </c:pt>
                <c:pt idx="3">
                  <c:v>Angola</c:v>
                </c:pt>
                <c:pt idx="4">
                  <c:v>EUA</c:v>
                </c:pt>
                <c:pt idx="5">
                  <c:v>Alemanha</c:v>
                </c:pt>
                <c:pt idx="6">
                  <c:v>Espanha</c:v>
                </c:pt>
                <c:pt idx="7">
                  <c:v>Luxemburgo</c:v>
                </c:pt>
                <c:pt idx="8">
                  <c:v>Bélgica</c:v>
                </c:pt>
                <c:pt idx="9">
                  <c:v>Holanda</c:v>
                </c:pt>
                <c:pt idx="10">
                  <c:v>Polónia</c:v>
                </c:pt>
                <c:pt idx="11">
                  <c:v>Ucrânia</c:v>
                </c:pt>
                <c:pt idx="12">
                  <c:v>Cabo Verde</c:v>
                </c:pt>
                <c:pt idx="13">
                  <c:v>Roménia</c:v>
                </c:pt>
                <c:pt idx="14">
                  <c:v>China</c:v>
                </c:pt>
                <c:pt idx="15">
                  <c:v>Brasil</c:v>
                </c:pt>
              </c:strCache>
            </c:strRef>
          </c:cat>
          <c:val>
            <c:numRef>
              <c:f>('Quadro 4'!$G$7:$G$16,'Quadro 4'!$G$18:$G$23)</c:f>
              <c:numCache>
                <c:formatCode>#,##0</c:formatCode>
                <c:ptCount val="16"/>
                <c:pt idx="0">
                  <c:v>1029420</c:v>
                </c:pt>
                <c:pt idx="1">
                  <c:v>1016319.9999999999</c:v>
                </c:pt>
                <c:pt idx="2">
                  <c:v>373590</c:v>
                </c:pt>
                <c:pt idx="3">
                  <c:v>237320</c:v>
                </c:pt>
                <c:pt idx="4">
                  <c:v>236450</c:v>
                </c:pt>
                <c:pt idx="5">
                  <c:v>222130</c:v>
                </c:pt>
                <c:pt idx="6">
                  <c:v>101080</c:v>
                </c:pt>
                <c:pt idx="7">
                  <c:v>77790</c:v>
                </c:pt>
                <c:pt idx="8">
                  <c:v>57470</c:v>
                </c:pt>
                <c:pt idx="9">
                  <c:v>43190</c:v>
                </c:pt>
                <c:pt idx="10">
                  <c:v>-7560</c:v>
                </c:pt>
                <c:pt idx="11">
                  <c:v>-16109.999999999998</c:v>
                </c:pt>
                <c:pt idx="12">
                  <c:v>-16400</c:v>
                </c:pt>
                <c:pt idx="13">
                  <c:v>-17960</c:v>
                </c:pt>
                <c:pt idx="14">
                  <c:v>-42550</c:v>
                </c:pt>
                <c:pt idx="15">
                  <c:v>-228750</c:v>
                </c:pt>
              </c:numCache>
            </c:numRef>
          </c:val>
          <c:extLst>
            <c:ext xmlns:c16="http://schemas.microsoft.com/office/drawing/2014/chart" uri="{C3380CC4-5D6E-409C-BE32-E72D297353CC}">
              <c16:uniqueId val="{0000000C-1135-4A4A-80FE-9865787AFBAE}"/>
            </c:ext>
          </c:extLst>
        </c:ser>
        <c:dLbls>
          <c:showLegendKey val="0"/>
          <c:showVal val="0"/>
          <c:showCatName val="0"/>
          <c:showSerName val="0"/>
          <c:showPercent val="0"/>
          <c:showBubbleSize val="0"/>
        </c:dLbls>
        <c:gapWidth val="50"/>
        <c:axId val="222078976"/>
        <c:axId val="220638016"/>
      </c:barChart>
      <c:catAx>
        <c:axId val="222078976"/>
        <c:scaling>
          <c:orientation val="maxMin"/>
        </c:scaling>
        <c:delete val="0"/>
        <c:axPos val="l"/>
        <c:numFmt formatCode="General" sourceLinked="1"/>
        <c:majorTickMark val="none"/>
        <c:minorTickMark val="none"/>
        <c:tickLblPos val="low"/>
        <c:spPr>
          <a:ln w="12700">
            <a:solidFill>
              <a:schemeClr val="tx1"/>
            </a:solidFill>
          </a:ln>
        </c:spPr>
        <c:crossAx val="220638016"/>
        <c:crosses val="autoZero"/>
        <c:auto val="1"/>
        <c:lblAlgn val="ctr"/>
        <c:lblOffset val="100"/>
        <c:noMultiLvlLbl val="0"/>
      </c:catAx>
      <c:valAx>
        <c:axId val="220638016"/>
        <c:scaling>
          <c:orientation val="minMax"/>
          <c:max val="1100000"/>
        </c:scaling>
        <c:delete val="0"/>
        <c:axPos val="b"/>
        <c:majorGridlines>
          <c:spPr>
            <a:ln w="6350">
              <a:solidFill>
                <a:schemeClr val="accent1">
                  <a:lumMod val="20000"/>
                  <a:lumOff val="80000"/>
                </a:schemeClr>
              </a:solidFill>
              <a:prstDash val="sysDash"/>
            </a:ln>
          </c:spPr>
        </c:majorGridlines>
        <c:numFmt formatCode="#,##0" sourceLinked="1"/>
        <c:majorTickMark val="out"/>
        <c:minorTickMark val="none"/>
        <c:tickLblPos val="nextTo"/>
        <c:spPr>
          <a:ln>
            <a:noFill/>
          </a:ln>
        </c:spPr>
        <c:crossAx val="222078976"/>
        <c:crosses val="max"/>
        <c:crossBetween val="between"/>
      </c:valAx>
      <c:spPr>
        <a:noFill/>
        <a:ln w="25400">
          <a:noFill/>
        </a:ln>
      </c:spPr>
    </c:plotArea>
    <c:plotVisOnly val="1"/>
    <c:dispBlanksAs val="gap"/>
    <c:showDLblsOverMax val="0"/>
  </c:chart>
  <c:spPr>
    <a:noFill/>
    <a:ln>
      <a:noFill/>
    </a:ln>
  </c:spPr>
  <c:txPr>
    <a:bodyPr/>
    <a:lstStyle/>
    <a:p>
      <a:pPr>
        <a:defRPr sz="800" baseline="0">
          <a:latin typeface="+mn-lt"/>
        </a:defRPr>
      </a:pPr>
      <a:endParaRPr lang="pt-PT"/>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2"/>
          <c:order val="0"/>
          <c:tx>
            <c:v>Remessas</c:v>
          </c:tx>
          <c:spPr>
            <a:solidFill>
              <a:schemeClr val="accent1">
                <a:lumMod val="75000"/>
              </a:schemeClr>
            </a:solidFill>
            <a:ln>
              <a:noFill/>
            </a:ln>
          </c:spPr>
          <c:invertIfNegative val="0"/>
          <c:cat>
            <c:numRef>
              <c:f>'Quadro 5'!$B$6:$B$30</c:f>
              <c:numCache>
                <c:formatCode>General</c:formatCode>
                <c:ptCount val="25"/>
                <c:pt idx="0">
                  <c:v>1996</c:v>
                </c:pt>
                <c:pt idx="1">
                  <c:v>1997</c:v>
                </c:pt>
                <c:pt idx="2">
                  <c:v>1998</c:v>
                </c:pt>
                <c:pt idx="3">
                  <c:v>1999</c:v>
                </c:pt>
                <c:pt idx="4">
                  <c:v>2000</c:v>
                </c:pt>
                <c:pt idx="5">
                  <c:v>2001</c:v>
                </c:pt>
                <c:pt idx="6">
                  <c:v>2002</c:v>
                </c:pt>
                <c:pt idx="7">
                  <c:v>2003</c:v>
                </c:pt>
                <c:pt idx="8">
                  <c:v>2004</c:v>
                </c:pt>
                <c:pt idx="9">
                  <c:v>2005</c:v>
                </c:pt>
                <c:pt idx="10">
                  <c:v>2006</c:v>
                </c:pt>
                <c:pt idx="11">
                  <c:v>2007</c:v>
                </c:pt>
                <c:pt idx="12">
                  <c:v>2008</c:v>
                </c:pt>
                <c:pt idx="13">
                  <c:v>2009</c:v>
                </c:pt>
                <c:pt idx="14">
                  <c:v>2010</c:v>
                </c:pt>
                <c:pt idx="15">
                  <c:v>2011</c:v>
                </c:pt>
                <c:pt idx="16">
                  <c:v>2012</c:v>
                </c:pt>
                <c:pt idx="17">
                  <c:v>2013</c:v>
                </c:pt>
                <c:pt idx="18">
                  <c:v>2014</c:v>
                </c:pt>
                <c:pt idx="19">
                  <c:v>2015</c:v>
                </c:pt>
                <c:pt idx="20">
                  <c:v>2016</c:v>
                </c:pt>
                <c:pt idx="21">
                  <c:v>2017</c:v>
                </c:pt>
                <c:pt idx="22">
                  <c:v>2018</c:v>
                </c:pt>
                <c:pt idx="23">
                  <c:v>2019</c:v>
                </c:pt>
                <c:pt idx="24">
                  <c:v>2020</c:v>
                </c:pt>
              </c:numCache>
            </c:numRef>
          </c:cat>
          <c:val>
            <c:numRef>
              <c:f>'Quadro 5'!$C$6:$C$30</c:f>
              <c:numCache>
                <c:formatCode>#,##0</c:formatCode>
                <c:ptCount val="25"/>
                <c:pt idx="0">
                  <c:v>2737490</c:v>
                </c:pt>
                <c:pt idx="1">
                  <c:v>2932550</c:v>
                </c:pt>
                <c:pt idx="2">
                  <c:v>3016290</c:v>
                </c:pt>
                <c:pt idx="3">
                  <c:v>3121680</c:v>
                </c:pt>
                <c:pt idx="4">
                  <c:v>3458120</c:v>
                </c:pt>
                <c:pt idx="5">
                  <c:v>3736820</c:v>
                </c:pt>
                <c:pt idx="6">
                  <c:v>2817880</c:v>
                </c:pt>
                <c:pt idx="7">
                  <c:v>2433780</c:v>
                </c:pt>
                <c:pt idx="8">
                  <c:v>2442160</c:v>
                </c:pt>
                <c:pt idx="9">
                  <c:v>2277250</c:v>
                </c:pt>
                <c:pt idx="10">
                  <c:v>2420270</c:v>
                </c:pt>
                <c:pt idx="11">
                  <c:v>2588420</c:v>
                </c:pt>
                <c:pt idx="12">
                  <c:v>2484680</c:v>
                </c:pt>
                <c:pt idx="13">
                  <c:v>2281870</c:v>
                </c:pt>
                <c:pt idx="14">
                  <c:v>2425900</c:v>
                </c:pt>
                <c:pt idx="15">
                  <c:v>2430490</c:v>
                </c:pt>
                <c:pt idx="16">
                  <c:v>2749460</c:v>
                </c:pt>
                <c:pt idx="17">
                  <c:v>3015780</c:v>
                </c:pt>
                <c:pt idx="18">
                  <c:v>3060710</c:v>
                </c:pt>
                <c:pt idx="19">
                  <c:v>3315620</c:v>
                </c:pt>
                <c:pt idx="20">
                  <c:v>3343200</c:v>
                </c:pt>
                <c:pt idx="21">
                  <c:v>3554750</c:v>
                </c:pt>
                <c:pt idx="22">
                  <c:v>3604010</c:v>
                </c:pt>
                <c:pt idx="23">
                  <c:v>3662130</c:v>
                </c:pt>
                <c:pt idx="24">
                  <c:v>3612860</c:v>
                </c:pt>
              </c:numCache>
            </c:numRef>
          </c:val>
          <c:extLst>
            <c:ext xmlns:c16="http://schemas.microsoft.com/office/drawing/2014/chart" uri="{C3380CC4-5D6E-409C-BE32-E72D297353CC}">
              <c16:uniqueId val="{00000000-685E-4F3B-8027-F821153FA398}"/>
            </c:ext>
          </c:extLst>
        </c:ser>
        <c:dLbls>
          <c:showLegendKey val="0"/>
          <c:showVal val="0"/>
          <c:showCatName val="0"/>
          <c:showSerName val="0"/>
          <c:showPercent val="0"/>
          <c:showBubbleSize val="0"/>
        </c:dLbls>
        <c:gapWidth val="50"/>
        <c:axId val="221317120"/>
        <c:axId val="220639744"/>
      </c:barChart>
      <c:lineChart>
        <c:grouping val="standard"/>
        <c:varyColors val="0"/>
        <c:ser>
          <c:idx val="1"/>
          <c:order val="1"/>
          <c:tx>
            <c:v>Remessas em % do PIB</c:v>
          </c:tx>
          <c:spPr>
            <a:ln>
              <a:solidFill>
                <a:srgbClr val="C00000"/>
              </a:solidFill>
            </a:ln>
          </c:spPr>
          <c:marker>
            <c:symbol val="none"/>
          </c:marker>
          <c:val>
            <c:numRef>
              <c:f>'Quadro 5'!$I$6:$I$30</c:f>
              <c:numCache>
                <c:formatCode>0.0</c:formatCode>
                <c:ptCount val="25"/>
                <c:pt idx="0">
                  <c:v>2.9013713186882026</c:v>
                </c:pt>
                <c:pt idx="1">
                  <c:v>2.8657505020963354</c:v>
                </c:pt>
                <c:pt idx="2">
                  <c:v>2.7087547525835789</c:v>
                </c:pt>
                <c:pt idx="3">
                  <c:v>2.6100282095047458</c:v>
                </c:pt>
                <c:pt idx="4">
                  <c:v>2.6929369199859097</c:v>
                </c:pt>
                <c:pt idx="5">
                  <c:v>2.7522148792492431</c:v>
                </c:pt>
                <c:pt idx="6">
                  <c:v>1.9767069329943499</c:v>
                </c:pt>
                <c:pt idx="7">
                  <c:v>1.6661981857774626</c:v>
                </c:pt>
                <c:pt idx="8">
                  <c:v>1.6040629605877998</c:v>
                </c:pt>
                <c:pt idx="9">
                  <c:v>1.4362732028840075</c:v>
                </c:pt>
                <c:pt idx="10">
                  <c:v>1.4557098356314635</c:v>
                </c:pt>
                <c:pt idx="11">
                  <c:v>1.4750227002951695</c:v>
                </c:pt>
                <c:pt idx="12">
                  <c:v>1.3872928081446148</c:v>
                </c:pt>
                <c:pt idx="13">
                  <c:v>1.30083020669266</c:v>
                </c:pt>
                <c:pt idx="14">
                  <c:v>1.3506427696079424</c:v>
                </c:pt>
                <c:pt idx="15">
                  <c:v>1.3802060466152897</c:v>
                </c:pt>
                <c:pt idx="16">
                  <c:v>1.6337090847590885</c:v>
                </c:pt>
                <c:pt idx="17">
                  <c:v>1.7688661296425119</c:v>
                </c:pt>
                <c:pt idx="18">
                  <c:v>1.768647627400215</c:v>
                </c:pt>
                <c:pt idx="19">
                  <c:v>1.8449511535212626</c:v>
                </c:pt>
                <c:pt idx="20">
                  <c:v>1.7926984761650055</c:v>
                </c:pt>
                <c:pt idx="21">
                  <c:v>1.8141365728044816</c:v>
                </c:pt>
                <c:pt idx="22">
                  <c:v>1.7564760517241578</c:v>
                </c:pt>
                <c:pt idx="23">
                  <c:v>1.7116813134162836</c:v>
                </c:pt>
                <c:pt idx="24">
                  <c:v>1.7822916752791902</c:v>
                </c:pt>
              </c:numCache>
            </c:numRef>
          </c:val>
          <c:smooth val="0"/>
          <c:extLst>
            <c:ext xmlns:c16="http://schemas.microsoft.com/office/drawing/2014/chart" uri="{C3380CC4-5D6E-409C-BE32-E72D297353CC}">
              <c16:uniqueId val="{00000001-685E-4F3B-8027-F821153FA398}"/>
            </c:ext>
          </c:extLst>
        </c:ser>
        <c:ser>
          <c:idx val="3"/>
          <c:order val="2"/>
          <c:tx>
            <c:v>Remessas em % das exportações</c:v>
          </c:tx>
          <c:spPr>
            <a:ln>
              <a:solidFill>
                <a:srgbClr val="FFC000"/>
              </a:solidFill>
            </a:ln>
          </c:spPr>
          <c:marker>
            <c:symbol val="none"/>
          </c:marker>
          <c:val>
            <c:numRef>
              <c:f>'Quadro 5'!$J$6:$J$30</c:f>
              <c:numCache>
                <c:formatCode>0.0</c:formatCode>
                <c:ptCount val="25"/>
                <c:pt idx="0">
                  <c:v>10.928584126591753</c:v>
                </c:pt>
                <c:pt idx="1">
                  <c:v>10.553639338431072</c:v>
                </c:pt>
                <c:pt idx="2">
                  <c:v>9.9106969740550337</c:v>
                </c:pt>
                <c:pt idx="3">
                  <c:v>9.8558670062879727</c:v>
                </c:pt>
                <c:pt idx="4">
                  <c:v>9.5478572775740513</c:v>
                </c:pt>
                <c:pt idx="5">
                  <c:v>10.030915067530611</c:v>
                </c:pt>
                <c:pt idx="6">
                  <c:v>7.3012982872673824</c:v>
                </c:pt>
                <c:pt idx="7">
                  <c:v>6.0883052671027604</c:v>
                </c:pt>
                <c:pt idx="8">
                  <c:v>5.7977372738270914</c:v>
                </c:pt>
                <c:pt idx="9">
                  <c:v>5.302999253889138</c:v>
                </c:pt>
                <c:pt idx="10">
                  <c:v>4.7952381385432661</c:v>
                </c:pt>
                <c:pt idx="11">
                  <c:v>4.7285182176247336</c:v>
                </c:pt>
                <c:pt idx="12">
                  <c:v>4.4377636634550983</c:v>
                </c:pt>
                <c:pt idx="13">
                  <c:v>4.7660382093036988</c:v>
                </c:pt>
                <c:pt idx="14">
                  <c:v>4.4917652513381423</c:v>
                </c:pt>
                <c:pt idx="15">
                  <c:v>4.0058383129215214</c:v>
                </c:pt>
                <c:pt idx="16">
                  <c:v>4.3244969130790212</c:v>
                </c:pt>
                <c:pt idx="17">
                  <c:v>4.4661000278870242</c:v>
                </c:pt>
                <c:pt idx="18">
                  <c:v>4.3978740665468434</c:v>
                </c:pt>
                <c:pt idx="19">
                  <c:v>4.5425234749404471</c:v>
                </c:pt>
                <c:pt idx="20">
                  <c:v>4.4582485860042915</c:v>
                </c:pt>
                <c:pt idx="21">
                  <c:v>4.2461503163132637</c:v>
                </c:pt>
                <c:pt idx="22">
                  <c:v>4.0429208932030409</c:v>
                </c:pt>
                <c:pt idx="23">
                  <c:v>3.9308954646268353</c:v>
                </c:pt>
                <c:pt idx="24">
                  <c:v>4.8623815317197634</c:v>
                </c:pt>
              </c:numCache>
            </c:numRef>
          </c:val>
          <c:smooth val="0"/>
          <c:extLst>
            <c:ext xmlns:c16="http://schemas.microsoft.com/office/drawing/2014/chart" uri="{C3380CC4-5D6E-409C-BE32-E72D297353CC}">
              <c16:uniqueId val="{00000002-685E-4F3B-8027-F821153FA398}"/>
            </c:ext>
          </c:extLst>
        </c:ser>
        <c:dLbls>
          <c:showLegendKey val="0"/>
          <c:showVal val="0"/>
          <c:showCatName val="0"/>
          <c:showSerName val="0"/>
          <c:showPercent val="0"/>
          <c:showBubbleSize val="0"/>
        </c:dLbls>
        <c:marker val="1"/>
        <c:smooth val="0"/>
        <c:axId val="221318144"/>
        <c:axId val="220640320"/>
      </c:lineChart>
      <c:catAx>
        <c:axId val="221317120"/>
        <c:scaling>
          <c:orientation val="minMax"/>
        </c:scaling>
        <c:delete val="0"/>
        <c:axPos val="b"/>
        <c:numFmt formatCode="General" sourceLinked="1"/>
        <c:majorTickMark val="none"/>
        <c:minorTickMark val="none"/>
        <c:tickLblPos val="nextTo"/>
        <c:spPr>
          <a:ln w="12700">
            <a:solidFill>
              <a:schemeClr val="tx1"/>
            </a:solidFill>
          </a:ln>
        </c:spPr>
        <c:txPr>
          <a:bodyPr rot="-5400000" vert="horz"/>
          <a:lstStyle/>
          <a:p>
            <a:pPr>
              <a:defRPr/>
            </a:pPr>
            <a:endParaRPr lang="pt-PT"/>
          </a:p>
        </c:txPr>
        <c:crossAx val="220639744"/>
        <c:crosses val="autoZero"/>
        <c:auto val="1"/>
        <c:lblAlgn val="ctr"/>
        <c:lblOffset val="100"/>
        <c:noMultiLvlLbl val="0"/>
      </c:catAx>
      <c:valAx>
        <c:axId val="220639744"/>
        <c:scaling>
          <c:orientation val="minMax"/>
        </c:scaling>
        <c:delete val="0"/>
        <c:axPos val="r"/>
        <c:majorGridlines>
          <c:spPr>
            <a:ln w="6350">
              <a:solidFill>
                <a:schemeClr val="accent1">
                  <a:lumMod val="20000"/>
                  <a:lumOff val="80000"/>
                </a:schemeClr>
              </a:solidFill>
              <a:prstDash val="sysDash"/>
            </a:ln>
          </c:spPr>
        </c:majorGridlines>
        <c:numFmt formatCode="#,##0" sourceLinked="1"/>
        <c:majorTickMark val="none"/>
        <c:minorTickMark val="none"/>
        <c:tickLblPos val="low"/>
        <c:spPr>
          <a:ln>
            <a:noFill/>
          </a:ln>
        </c:spPr>
        <c:crossAx val="221317120"/>
        <c:crosses val="max"/>
        <c:crossBetween val="between"/>
      </c:valAx>
      <c:catAx>
        <c:axId val="221318144"/>
        <c:scaling>
          <c:orientation val="minMax"/>
        </c:scaling>
        <c:delete val="1"/>
        <c:axPos val="b"/>
        <c:majorTickMark val="out"/>
        <c:minorTickMark val="none"/>
        <c:tickLblPos val="nextTo"/>
        <c:crossAx val="220640320"/>
        <c:crosses val="autoZero"/>
        <c:auto val="1"/>
        <c:lblAlgn val="ctr"/>
        <c:lblOffset val="100"/>
        <c:noMultiLvlLbl val="0"/>
      </c:catAx>
      <c:valAx>
        <c:axId val="220640320"/>
        <c:scaling>
          <c:orientation val="minMax"/>
          <c:max val="16"/>
          <c:min val="0"/>
        </c:scaling>
        <c:delete val="0"/>
        <c:axPos val="r"/>
        <c:numFmt formatCode="0.0" sourceLinked="1"/>
        <c:majorTickMark val="none"/>
        <c:minorTickMark val="none"/>
        <c:tickLblPos val="nextTo"/>
        <c:spPr>
          <a:ln>
            <a:noFill/>
          </a:ln>
        </c:spPr>
        <c:crossAx val="221318144"/>
        <c:crosses val="max"/>
        <c:crossBetween val="between"/>
        <c:majorUnit val="2"/>
      </c:valAx>
      <c:spPr>
        <a:noFill/>
        <a:ln w="25400">
          <a:noFill/>
        </a:ln>
      </c:spPr>
    </c:plotArea>
    <c:legend>
      <c:legendPos val="b"/>
      <c:overlay val="0"/>
    </c:legend>
    <c:plotVisOnly val="1"/>
    <c:dispBlanksAs val="gap"/>
    <c:showDLblsOverMax val="0"/>
  </c:chart>
  <c:spPr>
    <a:no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chemeClr val="accent1">
                <a:lumMod val="75000"/>
              </a:schemeClr>
            </a:solidFill>
            <a:ln>
              <a:noFill/>
            </a:ln>
          </c:spPr>
          <c:invertIfNegative val="0"/>
          <c:dPt>
            <c:idx val="5"/>
            <c:invertIfNegative val="0"/>
            <c:bubble3D val="0"/>
            <c:extLst>
              <c:ext xmlns:c16="http://schemas.microsoft.com/office/drawing/2014/chart" uri="{C3380CC4-5D6E-409C-BE32-E72D297353CC}">
                <c16:uniqueId val="{00000001-85C5-4634-8B3A-F181E72A7197}"/>
              </c:ext>
            </c:extLst>
          </c:dPt>
          <c:dPt>
            <c:idx val="6"/>
            <c:invertIfNegative val="0"/>
            <c:bubble3D val="0"/>
            <c:extLst>
              <c:ext xmlns:c16="http://schemas.microsoft.com/office/drawing/2014/chart" uri="{C3380CC4-5D6E-409C-BE32-E72D297353CC}">
                <c16:uniqueId val="{00000003-85C5-4634-8B3A-F181E72A7197}"/>
              </c:ext>
            </c:extLst>
          </c:dPt>
          <c:dPt>
            <c:idx val="7"/>
            <c:invertIfNegative val="0"/>
            <c:bubble3D val="0"/>
            <c:extLst>
              <c:ext xmlns:c16="http://schemas.microsoft.com/office/drawing/2014/chart" uri="{C3380CC4-5D6E-409C-BE32-E72D297353CC}">
                <c16:uniqueId val="{00000005-85C5-4634-8B3A-F181E72A7197}"/>
              </c:ext>
            </c:extLst>
          </c:dPt>
          <c:dPt>
            <c:idx val="8"/>
            <c:invertIfNegative val="0"/>
            <c:bubble3D val="0"/>
            <c:spPr>
              <a:solidFill>
                <a:srgbClr val="C00000"/>
              </a:solidFill>
              <a:ln>
                <a:noFill/>
              </a:ln>
            </c:spPr>
            <c:extLst>
              <c:ext xmlns:c16="http://schemas.microsoft.com/office/drawing/2014/chart" uri="{C3380CC4-5D6E-409C-BE32-E72D297353CC}">
                <c16:uniqueId val="{00000007-85C5-4634-8B3A-F181E72A7197}"/>
              </c:ext>
            </c:extLst>
          </c:dPt>
          <c:dPt>
            <c:idx val="9"/>
            <c:invertIfNegative val="0"/>
            <c:bubble3D val="0"/>
            <c:spPr>
              <a:solidFill>
                <a:srgbClr val="C00000"/>
              </a:solidFill>
              <a:ln>
                <a:noFill/>
              </a:ln>
            </c:spPr>
            <c:extLst>
              <c:ext xmlns:c16="http://schemas.microsoft.com/office/drawing/2014/chart" uri="{C3380CC4-5D6E-409C-BE32-E72D297353CC}">
                <c16:uniqueId val="{00000009-85C5-4634-8B3A-F181E72A7197}"/>
              </c:ext>
            </c:extLst>
          </c:dPt>
          <c:cat>
            <c:strRef>
              <c:f>'Quadro 7'!$B$23:$B$32</c:f>
              <c:strCache>
                <c:ptCount val="10"/>
                <c:pt idx="0">
                  <c:v>Angola</c:v>
                </c:pt>
                <c:pt idx="1">
                  <c:v>Holanda</c:v>
                </c:pt>
                <c:pt idx="2">
                  <c:v>Bélgica</c:v>
                </c:pt>
                <c:pt idx="3">
                  <c:v>Reino Unido</c:v>
                </c:pt>
                <c:pt idx="4">
                  <c:v>Espanha</c:v>
                </c:pt>
                <c:pt idx="5">
                  <c:v>Suíça</c:v>
                </c:pt>
                <c:pt idx="6">
                  <c:v>França</c:v>
                </c:pt>
                <c:pt idx="7">
                  <c:v>Alemanha</c:v>
                </c:pt>
                <c:pt idx="8">
                  <c:v>Luxemburgo</c:v>
                </c:pt>
                <c:pt idx="9">
                  <c:v>EUA</c:v>
                </c:pt>
              </c:strCache>
            </c:strRef>
          </c:cat>
          <c:val>
            <c:numRef>
              <c:f>'Quadro 7'!$W$23:$W$32</c:f>
              <c:numCache>
                <c:formatCode>#,##0</c:formatCode>
                <c:ptCount val="10"/>
                <c:pt idx="0">
                  <c:v>1619.3977591036414</c:v>
                </c:pt>
                <c:pt idx="1">
                  <c:v>140.37837837837839</c:v>
                </c:pt>
                <c:pt idx="2">
                  <c:v>115.04198612632348</c:v>
                </c:pt>
                <c:pt idx="3">
                  <c:v>75.926355330890885</c:v>
                </c:pt>
                <c:pt idx="4">
                  <c:v>43.39961513790891</c:v>
                </c:pt>
                <c:pt idx="5">
                  <c:v>64.786830020180844</c:v>
                </c:pt>
                <c:pt idx="6">
                  <c:v>10.924792397911133</c:v>
                </c:pt>
                <c:pt idx="7">
                  <c:v>9.7468538943685985</c:v>
                </c:pt>
                <c:pt idx="8">
                  <c:v>-24.947348267279352</c:v>
                </c:pt>
                <c:pt idx="9">
                  <c:v>-34.289166331051149</c:v>
                </c:pt>
              </c:numCache>
            </c:numRef>
          </c:val>
          <c:extLst>
            <c:ext xmlns:c16="http://schemas.microsoft.com/office/drawing/2014/chart" uri="{C3380CC4-5D6E-409C-BE32-E72D297353CC}">
              <c16:uniqueId val="{0000000A-85C5-4634-8B3A-F181E72A7197}"/>
            </c:ext>
          </c:extLst>
        </c:ser>
        <c:dLbls>
          <c:showLegendKey val="0"/>
          <c:showVal val="0"/>
          <c:showCatName val="0"/>
          <c:showSerName val="0"/>
          <c:showPercent val="0"/>
          <c:showBubbleSize val="0"/>
        </c:dLbls>
        <c:gapWidth val="50"/>
        <c:axId val="221893632"/>
        <c:axId val="220642048"/>
      </c:barChart>
      <c:catAx>
        <c:axId val="221893632"/>
        <c:scaling>
          <c:orientation val="maxMin"/>
        </c:scaling>
        <c:delete val="0"/>
        <c:axPos val="l"/>
        <c:numFmt formatCode="General" sourceLinked="1"/>
        <c:majorTickMark val="none"/>
        <c:minorTickMark val="none"/>
        <c:tickLblPos val="low"/>
        <c:spPr>
          <a:ln w="12700">
            <a:solidFill>
              <a:schemeClr val="tx1"/>
            </a:solidFill>
          </a:ln>
        </c:spPr>
        <c:txPr>
          <a:bodyPr/>
          <a:lstStyle/>
          <a:p>
            <a:pPr>
              <a:defRPr>
                <a:latin typeface="+mn-lt"/>
              </a:defRPr>
            </a:pPr>
            <a:endParaRPr lang="pt-PT"/>
          </a:p>
        </c:txPr>
        <c:crossAx val="220642048"/>
        <c:crosses val="autoZero"/>
        <c:auto val="1"/>
        <c:lblAlgn val="ctr"/>
        <c:lblOffset val="100"/>
        <c:noMultiLvlLbl val="0"/>
      </c:catAx>
      <c:valAx>
        <c:axId val="220642048"/>
        <c:scaling>
          <c:orientation val="minMax"/>
          <c:max val="400"/>
          <c:min val="-100"/>
        </c:scaling>
        <c:delete val="0"/>
        <c:axPos val="b"/>
        <c:majorGridlines>
          <c:spPr>
            <a:ln w="6350">
              <a:solidFill>
                <a:schemeClr val="accent1">
                  <a:lumMod val="20000"/>
                  <a:lumOff val="80000"/>
                </a:schemeClr>
              </a:solidFill>
              <a:prstDash val="sysDash"/>
            </a:ln>
          </c:spPr>
        </c:majorGridlines>
        <c:numFmt formatCode="#,##0" sourceLinked="1"/>
        <c:majorTickMark val="out"/>
        <c:minorTickMark val="none"/>
        <c:tickLblPos val="nextTo"/>
        <c:spPr>
          <a:ln>
            <a:noFill/>
          </a:ln>
        </c:spPr>
        <c:crossAx val="221893632"/>
        <c:crosses val="max"/>
        <c:crossBetween val="between"/>
      </c:valAx>
      <c:spPr>
        <a:noFill/>
        <a:ln w="25400">
          <a:noFill/>
        </a:ln>
      </c:spPr>
    </c:plotArea>
    <c:plotVisOnly val="1"/>
    <c:dispBlanksAs val="gap"/>
    <c:showDLblsOverMax val="0"/>
  </c:chart>
  <c:spPr>
    <a:noFill/>
    <a:ln>
      <a:noFill/>
    </a:ln>
  </c:spPr>
  <c:txPr>
    <a:bodyPr/>
    <a:lstStyle/>
    <a:p>
      <a:pPr>
        <a:defRPr sz="800" baseline="0">
          <a:latin typeface="Arial" pitchFamily="34" charset="0"/>
        </a:defRPr>
      </a:pPr>
      <a:endParaRPr lang="pt-PT"/>
    </a:p>
  </c:txPr>
  <c:printSettings>
    <c:headerFooter/>
    <c:pageMargins b="0.75" l="0.7" r="0.7" t="0.75" header="0.3" footer="0.3"/>
    <c:pageSetup orientation="portrait"/>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1"/>
          <c:order val="0"/>
          <c:tx>
            <c:v>Saldo das remessas</c:v>
          </c:tx>
          <c:spPr>
            <a:ln w="19050">
              <a:solidFill>
                <a:schemeClr val="accent1">
                  <a:lumMod val="75000"/>
                </a:schemeClr>
              </a:solidFill>
            </a:ln>
          </c:spPr>
          <c:marker>
            <c:symbol val="none"/>
          </c:marker>
          <c:cat>
            <c:numRef>
              <c:f>'Quadro 8'!$B$6:$B$30</c:f>
              <c:numCache>
                <c:formatCode>General</c:formatCode>
                <c:ptCount val="25"/>
                <c:pt idx="0">
                  <c:v>1996</c:v>
                </c:pt>
                <c:pt idx="1">
                  <c:v>1997</c:v>
                </c:pt>
                <c:pt idx="2">
                  <c:v>1998</c:v>
                </c:pt>
                <c:pt idx="3">
                  <c:v>1999</c:v>
                </c:pt>
                <c:pt idx="4">
                  <c:v>2000</c:v>
                </c:pt>
                <c:pt idx="5">
                  <c:v>2001</c:v>
                </c:pt>
                <c:pt idx="6">
                  <c:v>2002</c:v>
                </c:pt>
                <c:pt idx="7">
                  <c:v>2003</c:v>
                </c:pt>
                <c:pt idx="8">
                  <c:v>2004</c:v>
                </c:pt>
                <c:pt idx="9">
                  <c:v>2005</c:v>
                </c:pt>
                <c:pt idx="10">
                  <c:v>2006</c:v>
                </c:pt>
                <c:pt idx="11">
                  <c:v>2007</c:v>
                </c:pt>
                <c:pt idx="12">
                  <c:v>2008</c:v>
                </c:pt>
                <c:pt idx="13">
                  <c:v>2009</c:v>
                </c:pt>
                <c:pt idx="14">
                  <c:v>2010</c:v>
                </c:pt>
                <c:pt idx="15">
                  <c:v>2011</c:v>
                </c:pt>
                <c:pt idx="16">
                  <c:v>2012</c:v>
                </c:pt>
                <c:pt idx="17">
                  <c:v>2013</c:v>
                </c:pt>
                <c:pt idx="18">
                  <c:v>2014</c:v>
                </c:pt>
                <c:pt idx="19">
                  <c:v>2015</c:v>
                </c:pt>
                <c:pt idx="20">
                  <c:v>2016</c:v>
                </c:pt>
                <c:pt idx="21">
                  <c:v>2017</c:v>
                </c:pt>
                <c:pt idx="22">
                  <c:v>2018</c:v>
                </c:pt>
                <c:pt idx="23">
                  <c:v>2019</c:v>
                </c:pt>
                <c:pt idx="24">
                  <c:v>2020</c:v>
                </c:pt>
              </c:numCache>
            </c:numRef>
          </c:cat>
          <c:val>
            <c:numRef>
              <c:f>'Quadro 8'!$C$6:$C$30</c:f>
              <c:numCache>
                <c:formatCode>#,##0</c:formatCode>
                <c:ptCount val="25"/>
                <c:pt idx="0">
                  <c:v>2581600</c:v>
                </c:pt>
                <c:pt idx="1">
                  <c:v>2843130</c:v>
                </c:pt>
                <c:pt idx="2">
                  <c:v>2914820</c:v>
                </c:pt>
                <c:pt idx="3">
                  <c:v>2988410</c:v>
                </c:pt>
                <c:pt idx="4">
                  <c:v>3269160</c:v>
                </c:pt>
                <c:pt idx="5">
                  <c:v>3326730</c:v>
                </c:pt>
                <c:pt idx="6">
                  <c:v>2382380</c:v>
                </c:pt>
                <c:pt idx="7">
                  <c:v>1966680</c:v>
                </c:pt>
                <c:pt idx="8">
                  <c:v>1956570</c:v>
                </c:pt>
                <c:pt idx="9">
                  <c:v>1717260</c:v>
                </c:pt>
                <c:pt idx="10">
                  <c:v>1810500</c:v>
                </c:pt>
                <c:pt idx="11">
                  <c:v>2018420</c:v>
                </c:pt>
                <c:pt idx="12">
                  <c:v>1904680</c:v>
                </c:pt>
                <c:pt idx="13">
                  <c:v>1722660</c:v>
                </c:pt>
                <c:pt idx="14">
                  <c:v>1858560</c:v>
                </c:pt>
                <c:pt idx="15">
                  <c:v>1844870</c:v>
                </c:pt>
                <c:pt idx="16">
                  <c:v>2223930</c:v>
                </c:pt>
                <c:pt idx="17">
                  <c:v>2459730</c:v>
                </c:pt>
                <c:pt idx="18">
                  <c:v>2525900</c:v>
                </c:pt>
                <c:pt idx="19">
                  <c:v>2793010</c:v>
                </c:pt>
                <c:pt idx="20">
                  <c:v>2809870</c:v>
                </c:pt>
                <c:pt idx="21">
                  <c:v>3036510</c:v>
                </c:pt>
                <c:pt idx="22">
                  <c:v>3071290</c:v>
                </c:pt>
                <c:pt idx="23">
                  <c:v>3183710</c:v>
                </c:pt>
                <c:pt idx="24">
                  <c:v>3126630</c:v>
                </c:pt>
              </c:numCache>
            </c:numRef>
          </c:val>
          <c:smooth val="0"/>
          <c:extLst>
            <c:ext xmlns:c16="http://schemas.microsoft.com/office/drawing/2014/chart" uri="{C3380CC4-5D6E-409C-BE32-E72D297353CC}">
              <c16:uniqueId val="{00000000-F5EE-4921-A16E-32DBFE1D29FD}"/>
            </c:ext>
          </c:extLst>
        </c:ser>
        <c:ser>
          <c:idx val="0"/>
          <c:order val="1"/>
          <c:tx>
            <c:v>Saldo das transferências com a UE</c:v>
          </c:tx>
          <c:spPr>
            <a:ln w="19050">
              <a:solidFill>
                <a:srgbClr val="C00000"/>
              </a:solidFill>
            </a:ln>
          </c:spPr>
          <c:marker>
            <c:symbol val="none"/>
          </c:marker>
          <c:val>
            <c:numRef>
              <c:f>'Quadro 8'!$D$6:$D$30</c:f>
              <c:numCache>
                <c:formatCode>#,##0</c:formatCode>
                <c:ptCount val="25"/>
                <c:pt idx="0">
                  <c:v>2435680</c:v>
                </c:pt>
                <c:pt idx="1">
                  <c:v>2694270</c:v>
                </c:pt>
                <c:pt idx="2">
                  <c:v>2661320</c:v>
                </c:pt>
                <c:pt idx="3">
                  <c:v>2980390</c:v>
                </c:pt>
                <c:pt idx="4">
                  <c:v>1543310</c:v>
                </c:pt>
                <c:pt idx="5">
                  <c:v>2126650</c:v>
                </c:pt>
                <c:pt idx="6">
                  <c:v>2851540</c:v>
                </c:pt>
                <c:pt idx="7">
                  <c:v>3374680</c:v>
                </c:pt>
                <c:pt idx="8">
                  <c:v>3081440</c:v>
                </c:pt>
                <c:pt idx="9">
                  <c:v>2636820</c:v>
                </c:pt>
                <c:pt idx="10">
                  <c:v>2036230</c:v>
                </c:pt>
                <c:pt idx="11">
                  <c:v>2167970</c:v>
                </c:pt>
                <c:pt idx="12">
                  <c:v>2005930</c:v>
                </c:pt>
                <c:pt idx="13">
                  <c:v>2206830</c:v>
                </c:pt>
                <c:pt idx="14">
                  <c:v>2827060</c:v>
                </c:pt>
                <c:pt idx="15">
                  <c:v>2987290</c:v>
                </c:pt>
                <c:pt idx="16">
                  <c:v>3892440</c:v>
                </c:pt>
                <c:pt idx="17">
                  <c:v>3360920</c:v>
                </c:pt>
                <c:pt idx="18">
                  <c:v>2680010</c:v>
                </c:pt>
                <c:pt idx="19">
                  <c:v>2342530</c:v>
                </c:pt>
                <c:pt idx="20">
                  <c:v>1970170</c:v>
                </c:pt>
                <c:pt idx="21">
                  <c:v>1876900</c:v>
                </c:pt>
                <c:pt idx="22">
                  <c:v>1718090</c:v>
                </c:pt>
                <c:pt idx="23">
                  <c:v>1719420</c:v>
                </c:pt>
                <c:pt idx="24">
                  <c:v>2599240</c:v>
                </c:pt>
              </c:numCache>
            </c:numRef>
          </c:val>
          <c:smooth val="0"/>
          <c:extLst>
            <c:ext xmlns:c16="http://schemas.microsoft.com/office/drawing/2014/chart" uri="{C3380CC4-5D6E-409C-BE32-E72D297353CC}">
              <c16:uniqueId val="{00000001-F5EE-4921-A16E-32DBFE1D29FD}"/>
            </c:ext>
          </c:extLst>
        </c:ser>
        <c:dLbls>
          <c:showLegendKey val="0"/>
          <c:showVal val="0"/>
          <c:showCatName val="0"/>
          <c:showSerName val="0"/>
          <c:showPercent val="0"/>
          <c:showBubbleSize val="0"/>
        </c:dLbls>
        <c:smooth val="0"/>
        <c:axId val="222014976"/>
        <c:axId val="222626368"/>
      </c:lineChart>
      <c:catAx>
        <c:axId val="222014976"/>
        <c:scaling>
          <c:orientation val="minMax"/>
        </c:scaling>
        <c:delete val="0"/>
        <c:axPos val="b"/>
        <c:numFmt formatCode="General" sourceLinked="1"/>
        <c:majorTickMark val="none"/>
        <c:minorTickMark val="none"/>
        <c:tickLblPos val="nextTo"/>
        <c:crossAx val="222626368"/>
        <c:crosses val="autoZero"/>
        <c:auto val="1"/>
        <c:lblAlgn val="ctr"/>
        <c:lblOffset val="100"/>
        <c:noMultiLvlLbl val="0"/>
      </c:catAx>
      <c:valAx>
        <c:axId val="222626368"/>
        <c:scaling>
          <c:orientation val="minMax"/>
        </c:scaling>
        <c:delete val="0"/>
        <c:axPos val="l"/>
        <c:majorGridlines>
          <c:spPr>
            <a:ln w="6350">
              <a:solidFill>
                <a:schemeClr val="accent1">
                  <a:lumMod val="20000"/>
                  <a:lumOff val="80000"/>
                </a:schemeClr>
              </a:solidFill>
              <a:prstDash val="sysDash"/>
            </a:ln>
          </c:spPr>
        </c:majorGridlines>
        <c:numFmt formatCode="#,##0" sourceLinked="1"/>
        <c:majorTickMark val="none"/>
        <c:minorTickMark val="none"/>
        <c:tickLblPos val="nextTo"/>
        <c:spPr>
          <a:ln>
            <a:noFill/>
          </a:ln>
        </c:spPr>
        <c:crossAx val="222014976"/>
        <c:crosses val="autoZero"/>
        <c:crossBetween val="between"/>
      </c:valAx>
      <c:spPr>
        <a:noFill/>
        <a:ln>
          <a:noFill/>
        </a:ln>
      </c:spPr>
    </c:plotArea>
    <c:legend>
      <c:legendPos val="b"/>
      <c:overlay val="0"/>
      <c:txPr>
        <a:bodyPr/>
        <a:lstStyle/>
        <a:p>
          <a:pPr>
            <a:defRPr>
              <a:latin typeface="+mn-lt"/>
            </a:defRPr>
          </a:pPr>
          <a:endParaRPr lang="pt-PT"/>
        </a:p>
      </c:txPr>
    </c:legend>
    <c:plotVisOnly val="1"/>
    <c:dispBlanksAs val="gap"/>
    <c:showDLblsOverMax val="0"/>
  </c:chart>
  <c:spPr>
    <a:no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2"/>
          <c:order val="0"/>
          <c:spPr>
            <a:solidFill>
              <a:schemeClr val="accent1">
                <a:lumMod val="75000"/>
              </a:schemeClr>
            </a:solidFill>
            <a:ln>
              <a:noFill/>
            </a:ln>
          </c:spPr>
          <c:invertIfNegative val="0"/>
          <c:dPt>
            <c:idx val="27"/>
            <c:invertIfNegative val="0"/>
            <c:bubble3D val="0"/>
            <c:extLst>
              <c:ext xmlns:c16="http://schemas.microsoft.com/office/drawing/2014/chart" uri="{C3380CC4-5D6E-409C-BE32-E72D297353CC}">
                <c16:uniqueId val="{00000000-DAC7-4AB7-A5E2-0E3428ED3422}"/>
              </c:ext>
            </c:extLst>
          </c:dPt>
          <c:dPt>
            <c:idx val="28"/>
            <c:invertIfNegative val="0"/>
            <c:bubble3D val="0"/>
            <c:extLst>
              <c:ext xmlns:c16="http://schemas.microsoft.com/office/drawing/2014/chart" uri="{C3380CC4-5D6E-409C-BE32-E72D297353CC}">
                <c16:uniqueId val="{00000002-DAC7-4AB7-A5E2-0E3428ED3422}"/>
              </c:ext>
            </c:extLst>
          </c:dPt>
          <c:dPt>
            <c:idx val="30"/>
            <c:invertIfNegative val="0"/>
            <c:bubble3D val="0"/>
            <c:extLst>
              <c:ext xmlns:c16="http://schemas.microsoft.com/office/drawing/2014/chart" uri="{C3380CC4-5D6E-409C-BE32-E72D297353CC}">
                <c16:uniqueId val="{00000008-A980-4BED-8048-6E7E39E51D91}"/>
              </c:ext>
            </c:extLst>
          </c:dPt>
          <c:dPt>
            <c:idx val="34"/>
            <c:invertIfNegative val="0"/>
            <c:bubble3D val="0"/>
            <c:spPr>
              <a:solidFill>
                <a:srgbClr val="C00000"/>
              </a:solidFill>
              <a:ln>
                <a:noFill/>
              </a:ln>
            </c:spPr>
            <c:extLst>
              <c:ext xmlns:c16="http://schemas.microsoft.com/office/drawing/2014/chart" uri="{C3380CC4-5D6E-409C-BE32-E72D297353CC}">
                <c16:uniqueId val="{00000005-C252-4D1E-8F97-A3CBEE34B122}"/>
              </c:ext>
            </c:extLst>
          </c:dPt>
          <c:cat>
            <c:strRef>
              <c:f>'Quadro 10'!$C$5:$C$39</c:f>
              <c:strCache>
                <c:ptCount val="35"/>
                <c:pt idx="0">
                  <c:v>Índia</c:v>
                </c:pt>
                <c:pt idx="1">
                  <c:v>China</c:v>
                </c:pt>
                <c:pt idx="2">
                  <c:v>México</c:v>
                </c:pt>
                <c:pt idx="3">
                  <c:v>Filipinas</c:v>
                </c:pt>
                <c:pt idx="4">
                  <c:v>França</c:v>
                </c:pt>
                <c:pt idx="5">
                  <c:v>Egito</c:v>
                </c:pt>
                <c:pt idx="6">
                  <c:v>Nigéria</c:v>
                </c:pt>
                <c:pt idx="7">
                  <c:v>Paquistão</c:v>
                </c:pt>
                <c:pt idx="8">
                  <c:v>Alemanha</c:v>
                </c:pt>
                <c:pt idx="9">
                  <c:v>Vietname</c:v>
                </c:pt>
                <c:pt idx="10">
                  <c:v>Bangladesh</c:v>
                </c:pt>
                <c:pt idx="11">
                  <c:v>Ucrânia</c:v>
                </c:pt>
                <c:pt idx="12">
                  <c:v>Bélgica</c:v>
                </c:pt>
                <c:pt idx="13">
                  <c:v>Indonésia</c:v>
                </c:pt>
                <c:pt idx="14">
                  <c:v>Espanha</c:v>
                </c:pt>
                <c:pt idx="15">
                  <c:v>Guatemala</c:v>
                </c:pt>
                <c:pt idx="16">
                  <c:v>Itália</c:v>
                </c:pt>
                <c:pt idx="17">
                  <c:v>Rússia</c:v>
                </c:pt>
                <c:pt idx="18">
                  <c:v>Nepal</c:v>
                </c:pt>
                <c:pt idx="19">
                  <c:v>Sri Lanka</c:v>
                </c:pt>
                <c:pt idx="20">
                  <c:v>Tailândia</c:v>
                </c:pt>
                <c:pt idx="21">
                  <c:v>Líbano</c:v>
                </c:pt>
                <c:pt idx="22">
                  <c:v>Polónia</c:v>
                </c:pt>
                <c:pt idx="23">
                  <c:v>Marrocos</c:v>
                </c:pt>
                <c:pt idx="24">
                  <c:v>República Dominicana </c:v>
                </c:pt>
                <c:pt idx="25">
                  <c:v>Coreia</c:v>
                </c:pt>
                <c:pt idx="26">
                  <c:v>EUA</c:v>
                </c:pt>
                <c:pt idx="27">
                  <c:v>Colômbia</c:v>
                </c:pt>
                <c:pt idx="28">
                  <c:v>El Salvador</c:v>
                </c:pt>
                <c:pt idx="29">
                  <c:v>Hungria</c:v>
                </c:pt>
                <c:pt idx="30">
                  <c:v>Roménia</c:v>
                </c:pt>
                <c:pt idx="31">
                  <c:v>Honduras</c:v>
                </c:pt>
                <c:pt idx="32">
                  <c:v>Reino Unido</c:v>
                </c:pt>
                <c:pt idx="33">
                  <c:v>Jordânia</c:v>
                </c:pt>
                <c:pt idx="34">
                  <c:v>Portugal</c:v>
                </c:pt>
              </c:strCache>
            </c:strRef>
          </c:cat>
          <c:val>
            <c:numRef>
              <c:f>'Quadro 10'!$D$5:$D$39</c:f>
              <c:numCache>
                <c:formatCode>#,##0</c:formatCode>
                <c:ptCount val="35"/>
                <c:pt idx="0">
                  <c:v>78609170.432000011</c:v>
                </c:pt>
                <c:pt idx="1">
                  <c:v>67413594.111999989</c:v>
                </c:pt>
                <c:pt idx="2">
                  <c:v>35561611.008000001</c:v>
                </c:pt>
                <c:pt idx="3">
                  <c:v>33808970.239999987</c:v>
                </c:pt>
                <c:pt idx="4">
                  <c:v>27011081.024000004</c:v>
                </c:pt>
                <c:pt idx="5">
                  <c:v>25515700.223999996</c:v>
                </c:pt>
                <c:pt idx="6">
                  <c:v>24356146.130788438</c:v>
                </c:pt>
                <c:pt idx="7">
                  <c:v>21021999.232000008</c:v>
                </c:pt>
                <c:pt idx="8">
                  <c:v>18034549.167999994</c:v>
                </c:pt>
                <c:pt idx="9">
                  <c:v>15999999.999999998</c:v>
                </c:pt>
                <c:pt idx="10">
                  <c:v>15562379.519999987</c:v>
                </c:pt>
                <c:pt idx="11">
                  <c:v>14693999.616000004</c:v>
                </c:pt>
                <c:pt idx="12">
                  <c:v>11505420.223999998</c:v>
                </c:pt>
                <c:pt idx="13">
                  <c:v>11211910.368000004</c:v>
                </c:pt>
                <c:pt idx="14">
                  <c:v>10985875.199999994</c:v>
                </c:pt>
                <c:pt idx="15">
                  <c:v>9490600.4159999974</c:v>
                </c:pt>
                <c:pt idx="16">
                  <c:v>9443089.9199999981</c:v>
                </c:pt>
                <c:pt idx="17">
                  <c:v>8610210.0479999967</c:v>
                </c:pt>
                <c:pt idx="18">
                  <c:v>8316186.4276582384</c:v>
                </c:pt>
                <c:pt idx="19">
                  <c:v>7465619.9874062641</c:v>
                </c:pt>
                <c:pt idx="20">
                  <c:v>7463329.9200000009</c:v>
                </c:pt>
                <c:pt idx="21">
                  <c:v>7093484.8937767856</c:v>
                </c:pt>
                <c:pt idx="22">
                  <c:v>7043000.0640000012</c:v>
                </c:pt>
                <c:pt idx="23">
                  <c:v>6918199.8080000039</c:v>
                </c:pt>
                <c:pt idx="24">
                  <c:v>6814199.8079999993</c:v>
                </c:pt>
                <c:pt idx="25">
                  <c:v>6722700.1600000001</c:v>
                </c:pt>
                <c:pt idx="26">
                  <c:v>6668000.256000001</c:v>
                </c:pt>
                <c:pt idx="27">
                  <c:v>6367490.0479999995</c:v>
                </c:pt>
                <c:pt idx="28">
                  <c:v>5388140.1600000001</c:v>
                </c:pt>
                <c:pt idx="29">
                  <c:v>4860160.1280000014</c:v>
                </c:pt>
                <c:pt idx="30">
                  <c:v>4856430.0799999991</c:v>
                </c:pt>
                <c:pt idx="31">
                  <c:v>4776549.824000001</c:v>
                </c:pt>
                <c:pt idx="32">
                  <c:v>4498890.1119999988</c:v>
                </c:pt>
                <c:pt idx="33">
                  <c:v>4470139.9040000001</c:v>
                </c:pt>
                <c:pt idx="34">
                  <c:v>4469808.3839999996</c:v>
                </c:pt>
              </c:numCache>
            </c:numRef>
          </c:val>
          <c:extLst>
            <c:ext xmlns:c16="http://schemas.microsoft.com/office/drawing/2014/chart" uri="{C3380CC4-5D6E-409C-BE32-E72D297353CC}">
              <c16:uniqueId val="{00000003-DAC7-4AB7-A5E2-0E3428ED3422}"/>
            </c:ext>
          </c:extLst>
        </c:ser>
        <c:dLbls>
          <c:showLegendKey val="0"/>
          <c:showVal val="0"/>
          <c:showCatName val="0"/>
          <c:showSerName val="0"/>
          <c:showPercent val="0"/>
          <c:showBubbleSize val="0"/>
        </c:dLbls>
        <c:gapWidth val="50"/>
        <c:axId val="222311936"/>
        <c:axId val="222628672"/>
      </c:barChart>
      <c:catAx>
        <c:axId val="222311936"/>
        <c:scaling>
          <c:orientation val="maxMin"/>
        </c:scaling>
        <c:delete val="0"/>
        <c:axPos val="l"/>
        <c:numFmt formatCode="General" sourceLinked="1"/>
        <c:majorTickMark val="none"/>
        <c:minorTickMark val="none"/>
        <c:tickLblPos val="nextTo"/>
        <c:spPr>
          <a:ln w="12700">
            <a:solidFill>
              <a:schemeClr val="tx1"/>
            </a:solidFill>
          </a:ln>
        </c:spPr>
        <c:txPr>
          <a:bodyPr/>
          <a:lstStyle/>
          <a:p>
            <a:pPr>
              <a:defRPr>
                <a:latin typeface="+mn-lt"/>
              </a:defRPr>
            </a:pPr>
            <a:endParaRPr lang="pt-PT"/>
          </a:p>
        </c:txPr>
        <c:crossAx val="222628672"/>
        <c:crosses val="autoZero"/>
        <c:auto val="1"/>
        <c:lblAlgn val="ctr"/>
        <c:lblOffset val="100"/>
        <c:noMultiLvlLbl val="0"/>
      </c:catAx>
      <c:valAx>
        <c:axId val="222628672"/>
        <c:scaling>
          <c:orientation val="minMax"/>
          <c:max val="70000000"/>
        </c:scaling>
        <c:delete val="0"/>
        <c:axPos val="b"/>
        <c:majorGridlines>
          <c:spPr>
            <a:ln w="6350">
              <a:solidFill>
                <a:schemeClr val="accent1">
                  <a:lumMod val="20000"/>
                  <a:lumOff val="80000"/>
                </a:schemeClr>
              </a:solidFill>
              <a:prstDash val="sysDash"/>
            </a:ln>
          </c:spPr>
        </c:majorGridlines>
        <c:numFmt formatCode="#,##0" sourceLinked="1"/>
        <c:majorTickMark val="out"/>
        <c:minorTickMark val="none"/>
        <c:tickLblPos val="nextTo"/>
        <c:spPr>
          <a:ln>
            <a:noFill/>
          </a:ln>
        </c:spPr>
        <c:crossAx val="222311936"/>
        <c:crosses val="max"/>
        <c:crossBetween val="between"/>
      </c:valAx>
      <c:spPr>
        <a:noFill/>
        <a:ln w="25400">
          <a:noFill/>
        </a:ln>
      </c:spPr>
    </c:plotArea>
    <c:plotVisOnly val="1"/>
    <c:dispBlanksAs val="gap"/>
    <c:showDLblsOverMax val="0"/>
  </c:chart>
  <c:spPr>
    <a:no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2"/>
          <c:order val="0"/>
          <c:spPr>
            <a:solidFill>
              <a:schemeClr val="accent1">
                <a:lumMod val="75000"/>
              </a:schemeClr>
            </a:solidFill>
            <a:ln>
              <a:noFill/>
            </a:ln>
          </c:spPr>
          <c:invertIfNegative val="0"/>
          <c:dPt>
            <c:idx val="16"/>
            <c:invertIfNegative val="0"/>
            <c:bubble3D val="0"/>
            <c:extLst>
              <c:ext xmlns:c16="http://schemas.microsoft.com/office/drawing/2014/chart" uri="{C3380CC4-5D6E-409C-BE32-E72D297353CC}">
                <c16:uniqueId val="{00000001-4E7C-4B24-8763-34E1C7CE0A80}"/>
              </c:ext>
            </c:extLst>
          </c:dPt>
          <c:dPt>
            <c:idx val="17"/>
            <c:invertIfNegative val="0"/>
            <c:bubble3D val="0"/>
            <c:extLst>
              <c:ext xmlns:c16="http://schemas.microsoft.com/office/drawing/2014/chart" uri="{C3380CC4-5D6E-409C-BE32-E72D297353CC}">
                <c16:uniqueId val="{00000002-4E7C-4B24-8763-34E1C7CE0A80}"/>
              </c:ext>
            </c:extLst>
          </c:dPt>
          <c:dPt>
            <c:idx val="19"/>
            <c:invertIfNegative val="0"/>
            <c:bubble3D val="0"/>
            <c:extLst>
              <c:ext xmlns:c16="http://schemas.microsoft.com/office/drawing/2014/chart" uri="{C3380CC4-5D6E-409C-BE32-E72D297353CC}">
                <c16:uniqueId val="{00000008-E1E4-40E7-98B9-687904ADBC2B}"/>
              </c:ext>
            </c:extLst>
          </c:dPt>
          <c:dPt>
            <c:idx val="22"/>
            <c:invertIfNegative val="0"/>
            <c:bubble3D val="0"/>
            <c:spPr>
              <a:solidFill>
                <a:srgbClr val="C00000"/>
              </a:solidFill>
              <a:ln>
                <a:noFill/>
              </a:ln>
            </c:spPr>
            <c:extLst>
              <c:ext xmlns:c16="http://schemas.microsoft.com/office/drawing/2014/chart" uri="{C3380CC4-5D6E-409C-BE32-E72D297353CC}">
                <c16:uniqueId val="{00000006-30C8-48C1-91ED-E1E8782270F0}"/>
              </c:ext>
            </c:extLst>
          </c:dPt>
          <c:dPt>
            <c:idx val="27"/>
            <c:invertIfNegative val="0"/>
            <c:bubble3D val="0"/>
            <c:extLst>
              <c:ext xmlns:c16="http://schemas.microsoft.com/office/drawing/2014/chart" uri="{C3380CC4-5D6E-409C-BE32-E72D297353CC}">
                <c16:uniqueId val="{00000003-4E7C-4B24-8763-34E1C7CE0A80}"/>
              </c:ext>
            </c:extLst>
          </c:dPt>
          <c:cat>
            <c:strRef>
              <c:f>'Quadro 10'!$E$5:$E$39</c:f>
              <c:strCache>
                <c:ptCount val="35"/>
                <c:pt idx="0">
                  <c:v>Nepal</c:v>
                </c:pt>
                <c:pt idx="1">
                  <c:v>El Salvador</c:v>
                </c:pt>
                <c:pt idx="2">
                  <c:v>Honduras</c:v>
                </c:pt>
                <c:pt idx="3">
                  <c:v>Guatemala</c:v>
                </c:pt>
                <c:pt idx="4">
                  <c:v>Líbano</c:v>
                </c:pt>
                <c:pt idx="5">
                  <c:v>Ucrânia</c:v>
                </c:pt>
                <c:pt idx="6">
                  <c:v>Jordânia</c:v>
                </c:pt>
                <c:pt idx="7">
                  <c:v>Egito</c:v>
                </c:pt>
                <c:pt idx="8">
                  <c:v>Filipinas</c:v>
                </c:pt>
                <c:pt idx="9">
                  <c:v>Sri Lanka</c:v>
                </c:pt>
                <c:pt idx="10">
                  <c:v>República Dominicana </c:v>
                </c:pt>
                <c:pt idx="11">
                  <c:v>Paquistão</c:v>
                </c:pt>
                <c:pt idx="12">
                  <c:v>Vietname</c:v>
                </c:pt>
                <c:pt idx="13">
                  <c:v>Nigéria</c:v>
                </c:pt>
                <c:pt idx="14">
                  <c:v>Marrocos</c:v>
                </c:pt>
                <c:pt idx="15">
                  <c:v>Bangladesh</c:v>
                </c:pt>
                <c:pt idx="16">
                  <c:v>Hungria</c:v>
                </c:pt>
                <c:pt idx="17">
                  <c:v>México</c:v>
                </c:pt>
                <c:pt idx="18">
                  <c:v>Índia</c:v>
                </c:pt>
                <c:pt idx="19">
                  <c:v>Bélgica</c:v>
                </c:pt>
                <c:pt idx="20">
                  <c:v>Roménia</c:v>
                </c:pt>
                <c:pt idx="21">
                  <c:v>Colômbia</c:v>
                </c:pt>
                <c:pt idx="22">
                  <c:v>Portugal</c:v>
                </c:pt>
                <c:pt idx="23">
                  <c:v>Tailândia</c:v>
                </c:pt>
                <c:pt idx="24">
                  <c:v>Polónia</c:v>
                </c:pt>
                <c:pt idx="25">
                  <c:v>Indonésia</c:v>
                </c:pt>
                <c:pt idx="26">
                  <c:v>França</c:v>
                </c:pt>
                <c:pt idx="27">
                  <c:v>Espanha</c:v>
                </c:pt>
                <c:pt idx="28">
                  <c:v>Rússia</c:v>
                </c:pt>
                <c:pt idx="29">
                  <c:v>China</c:v>
                </c:pt>
                <c:pt idx="30">
                  <c:v>Alemanha</c:v>
                </c:pt>
                <c:pt idx="31">
                  <c:v>Itália</c:v>
                </c:pt>
                <c:pt idx="32">
                  <c:v>Coreia</c:v>
                </c:pt>
                <c:pt idx="33">
                  <c:v>Reino Unido</c:v>
                </c:pt>
                <c:pt idx="34">
                  <c:v>EUA</c:v>
                </c:pt>
              </c:strCache>
            </c:strRef>
          </c:cat>
          <c:val>
            <c:numRef>
              <c:f>'Quadro 10'!$F$5:$F$39</c:f>
              <c:numCache>
                <c:formatCode>0.0</c:formatCode>
                <c:ptCount val="35"/>
                <c:pt idx="0">
                  <c:v>28.505947473838205</c:v>
                </c:pt>
                <c:pt idx="1">
                  <c:v>20.630461531392864</c:v>
                </c:pt>
                <c:pt idx="2">
                  <c:v>19.882251499474062</c:v>
                </c:pt>
                <c:pt idx="3">
                  <c:v>12.979815111869351</c:v>
                </c:pt>
                <c:pt idx="4">
                  <c:v>12.906332318652964</c:v>
                </c:pt>
                <c:pt idx="5">
                  <c:v>11.225203211906326</c:v>
                </c:pt>
                <c:pt idx="6">
                  <c:v>10.412112578128589</c:v>
                </c:pt>
                <c:pt idx="7">
                  <c:v>10.218010388526613</c:v>
                </c:pt>
                <c:pt idx="8">
                  <c:v>9.7476604017925386</c:v>
                </c:pt>
                <c:pt idx="9">
                  <c:v>8.4427988475321651</c:v>
                </c:pt>
                <c:pt idx="10">
                  <c:v>7.9646656514234415</c:v>
                </c:pt>
                <c:pt idx="11">
                  <c:v>6.6828252933722734</c:v>
                </c:pt>
                <c:pt idx="12">
                  <c:v>6.5249212786242312</c:v>
                </c:pt>
                <c:pt idx="13">
                  <c:v>6.1321071585180755</c:v>
                </c:pt>
                <c:pt idx="14">
                  <c:v>5.8581039888448094</c:v>
                </c:pt>
                <c:pt idx="15">
                  <c:v>5.6788903293197555</c:v>
                </c:pt>
                <c:pt idx="16">
                  <c:v>3.0296692419068743</c:v>
                </c:pt>
                <c:pt idx="17">
                  <c:v>2.9092850417254947</c:v>
                </c:pt>
                <c:pt idx="18">
                  <c:v>2.8973235599623415</c:v>
                </c:pt>
                <c:pt idx="19">
                  <c:v>2.1160001879321126</c:v>
                </c:pt>
                <c:pt idx="20">
                  <c:v>2.0112988949398911</c:v>
                </c:pt>
                <c:pt idx="21">
                  <c:v>1.9088978645395867</c:v>
                </c:pt>
                <c:pt idx="22">
                  <c:v>1.8446415312238329</c:v>
                </c:pt>
                <c:pt idx="23">
                  <c:v>1.4734693195030646</c:v>
                </c:pt>
                <c:pt idx="24">
                  <c:v>1.1989886348055461</c:v>
                </c:pt>
                <c:pt idx="25">
                  <c:v>1.0757509824504059</c:v>
                </c:pt>
                <c:pt idx="26">
                  <c:v>0.96888088595249444</c:v>
                </c:pt>
                <c:pt idx="27">
                  <c:v>0.77248149196221372</c:v>
                </c:pt>
                <c:pt idx="28">
                  <c:v>0.51571018555845449</c:v>
                </c:pt>
                <c:pt idx="29">
                  <c:v>0.48517077588425023</c:v>
                </c:pt>
                <c:pt idx="30">
                  <c:v>0.45498503755737374</c:v>
                </c:pt>
                <c:pt idx="31">
                  <c:v>0.45148873788291188</c:v>
                </c:pt>
                <c:pt idx="32">
                  <c:v>0.3897566309172209</c:v>
                </c:pt>
                <c:pt idx="33">
                  <c:v>0.157267132728132</c:v>
                </c:pt>
                <c:pt idx="34">
                  <c:v>3.2400138427380112E-2</c:v>
                </c:pt>
              </c:numCache>
            </c:numRef>
          </c:val>
          <c:extLst>
            <c:ext xmlns:c16="http://schemas.microsoft.com/office/drawing/2014/chart" uri="{C3380CC4-5D6E-409C-BE32-E72D297353CC}">
              <c16:uniqueId val="{00000004-4E7C-4B24-8763-34E1C7CE0A80}"/>
            </c:ext>
          </c:extLst>
        </c:ser>
        <c:dLbls>
          <c:showLegendKey val="0"/>
          <c:showVal val="0"/>
          <c:showCatName val="0"/>
          <c:showSerName val="0"/>
          <c:showPercent val="0"/>
          <c:showBubbleSize val="0"/>
        </c:dLbls>
        <c:gapWidth val="50"/>
        <c:axId val="222385664"/>
        <c:axId val="222630400"/>
      </c:barChart>
      <c:catAx>
        <c:axId val="222385664"/>
        <c:scaling>
          <c:orientation val="maxMin"/>
        </c:scaling>
        <c:delete val="0"/>
        <c:axPos val="l"/>
        <c:numFmt formatCode="General" sourceLinked="1"/>
        <c:majorTickMark val="none"/>
        <c:minorTickMark val="none"/>
        <c:tickLblPos val="nextTo"/>
        <c:spPr>
          <a:ln w="12700">
            <a:solidFill>
              <a:schemeClr val="tx1"/>
            </a:solidFill>
          </a:ln>
        </c:spPr>
        <c:txPr>
          <a:bodyPr/>
          <a:lstStyle/>
          <a:p>
            <a:pPr>
              <a:defRPr>
                <a:latin typeface="+mn-lt"/>
              </a:defRPr>
            </a:pPr>
            <a:endParaRPr lang="pt-PT"/>
          </a:p>
        </c:txPr>
        <c:crossAx val="222630400"/>
        <c:crosses val="autoZero"/>
        <c:auto val="1"/>
        <c:lblAlgn val="ctr"/>
        <c:lblOffset val="100"/>
        <c:noMultiLvlLbl val="0"/>
      </c:catAx>
      <c:valAx>
        <c:axId val="222630400"/>
        <c:scaling>
          <c:orientation val="minMax"/>
          <c:max val="30"/>
        </c:scaling>
        <c:delete val="0"/>
        <c:axPos val="b"/>
        <c:majorGridlines>
          <c:spPr>
            <a:ln w="6350">
              <a:solidFill>
                <a:schemeClr val="accent1">
                  <a:lumMod val="20000"/>
                  <a:lumOff val="80000"/>
                </a:schemeClr>
              </a:solidFill>
              <a:prstDash val="sysDash"/>
            </a:ln>
          </c:spPr>
        </c:majorGridlines>
        <c:numFmt formatCode="0" sourceLinked="0"/>
        <c:majorTickMark val="out"/>
        <c:minorTickMark val="none"/>
        <c:tickLblPos val="nextTo"/>
        <c:spPr>
          <a:ln>
            <a:noFill/>
          </a:ln>
        </c:spPr>
        <c:crossAx val="222385664"/>
        <c:crosses val="max"/>
        <c:crossBetween val="between"/>
      </c:valAx>
      <c:spPr>
        <a:noFill/>
        <a:ln w="25400">
          <a:noFill/>
        </a:ln>
      </c:spPr>
    </c:plotArea>
    <c:plotVisOnly val="1"/>
    <c:dispBlanksAs val="gap"/>
    <c:showDLblsOverMax val="0"/>
  </c:chart>
  <c:spPr>
    <a:no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2"/>
          <c:order val="0"/>
          <c:spPr>
            <a:solidFill>
              <a:schemeClr val="accent1">
                <a:lumMod val="75000"/>
              </a:schemeClr>
            </a:solidFill>
            <a:ln>
              <a:noFill/>
            </a:ln>
          </c:spPr>
          <c:invertIfNegative val="0"/>
          <c:dPt>
            <c:idx val="16"/>
            <c:invertIfNegative val="0"/>
            <c:bubble3D val="0"/>
            <c:extLst>
              <c:ext xmlns:c16="http://schemas.microsoft.com/office/drawing/2014/chart" uri="{C3380CC4-5D6E-409C-BE32-E72D297353CC}">
                <c16:uniqueId val="{00000001-2A80-496F-B7E4-3AEEC245EB89}"/>
              </c:ext>
            </c:extLst>
          </c:dPt>
          <c:dPt>
            <c:idx val="17"/>
            <c:invertIfNegative val="0"/>
            <c:bubble3D val="0"/>
            <c:extLst>
              <c:ext xmlns:c16="http://schemas.microsoft.com/office/drawing/2014/chart" uri="{C3380CC4-5D6E-409C-BE32-E72D297353CC}">
                <c16:uniqueId val="{00000002-2A80-496F-B7E4-3AEEC245EB89}"/>
              </c:ext>
            </c:extLst>
          </c:dPt>
          <c:dPt>
            <c:idx val="19"/>
            <c:invertIfNegative val="0"/>
            <c:bubble3D val="0"/>
            <c:extLst>
              <c:ext xmlns:c16="http://schemas.microsoft.com/office/drawing/2014/chart" uri="{C3380CC4-5D6E-409C-BE32-E72D297353CC}">
                <c16:uniqueId val="{00000007-E518-49EE-A783-BF39A5AAFFB3}"/>
              </c:ext>
            </c:extLst>
          </c:dPt>
          <c:dPt>
            <c:idx val="21"/>
            <c:invertIfNegative val="0"/>
            <c:bubble3D val="0"/>
            <c:spPr>
              <a:solidFill>
                <a:srgbClr val="C00000"/>
              </a:solidFill>
              <a:ln>
                <a:noFill/>
              </a:ln>
            </c:spPr>
            <c:extLst>
              <c:ext xmlns:c16="http://schemas.microsoft.com/office/drawing/2014/chart" uri="{C3380CC4-5D6E-409C-BE32-E72D297353CC}">
                <c16:uniqueId val="{00000006-5B96-44F3-93A8-322A22CA166C}"/>
              </c:ext>
            </c:extLst>
          </c:dPt>
          <c:dPt>
            <c:idx val="27"/>
            <c:invertIfNegative val="0"/>
            <c:bubble3D val="0"/>
            <c:extLst>
              <c:ext xmlns:c16="http://schemas.microsoft.com/office/drawing/2014/chart" uri="{C3380CC4-5D6E-409C-BE32-E72D297353CC}">
                <c16:uniqueId val="{00000003-2A80-496F-B7E4-3AEEC245EB89}"/>
              </c:ext>
            </c:extLst>
          </c:dPt>
          <c:cat>
            <c:strRef>
              <c:f>'Quadro 10'!$G$5:$G$39</c:f>
              <c:strCache>
                <c:ptCount val="35"/>
                <c:pt idx="0">
                  <c:v>Nepal</c:v>
                </c:pt>
                <c:pt idx="1">
                  <c:v>Paquistão</c:v>
                </c:pt>
                <c:pt idx="2">
                  <c:v>El Salvador</c:v>
                </c:pt>
                <c:pt idx="3">
                  <c:v>Guatemala</c:v>
                </c:pt>
                <c:pt idx="4">
                  <c:v>Líbano</c:v>
                </c:pt>
                <c:pt idx="5">
                  <c:v>Egito</c:v>
                </c:pt>
                <c:pt idx="6">
                  <c:v>Honduras</c:v>
                </c:pt>
                <c:pt idx="7">
                  <c:v>Nigéria</c:v>
                </c:pt>
                <c:pt idx="8">
                  <c:v>Bangladesh</c:v>
                </c:pt>
                <c:pt idx="9">
                  <c:v>Sri Lanka</c:v>
                </c:pt>
                <c:pt idx="10">
                  <c:v>República Dominicana </c:v>
                </c:pt>
                <c:pt idx="11">
                  <c:v>Filipinas</c:v>
                </c:pt>
                <c:pt idx="12">
                  <c:v>Jordânia</c:v>
                </c:pt>
                <c:pt idx="13">
                  <c:v>Ucrânia</c:v>
                </c:pt>
                <c:pt idx="14">
                  <c:v>Marrocos</c:v>
                </c:pt>
                <c:pt idx="15">
                  <c:v>Índia</c:v>
                </c:pt>
                <c:pt idx="16">
                  <c:v>Colômbia</c:v>
                </c:pt>
                <c:pt idx="17">
                  <c:v>México</c:v>
                </c:pt>
                <c:pt idx="18">
                  <c:v>Vietname</c:v>
                </c:pt>
                <c:pt idx="19">
                  <c:v>Indonésia</c:v>
                </c:pt>
                <c:pt idx="20">
                  <c:v>Roménia</c:v>
                </c:pt>
                <c:pt idx="21">
                  <c:v>Portugal</c:v>
                </c:pt>
                <c:pt idx="22">
                  <c:v>Hungria</c:v>
                </c:pt>
                <c:pt idx="23">
                  <c:v>França</c:v>
                </c:pt>
                <c:pt idx="24">
                  <c:v>Bélgica</c:v>
                </c:pt>
                <c:pt idx="25">
                  <c:v>China</c:v>
                </c:pt>
                <c:pt idx="26">
                  <c:v>Tailândia</c:v>
                </c:pt>
                <c:pt idx="27">
                  <c:v>Espanha</c:v>
                </c:pt>
                <c:pt idx="28">
                  <c:v>Polónia</c:v>
                </c:pt>
                <c:pt idx="29">
                  <c:v>Rússia</c:v>
                </c:pt>
                <c:pt idx="30">
                  <c:v>Itália</c:v>
                </c:pt>
                <c:pt idx="31">
                  <c:v>Alemanha</c:v>
                </c:pt>
                <c:pt idx="32">
                  <c:v>Coreia</c:v>
                </c:pt>
                <c:pt idx="33">
                  <c:v>Reino Unido</c:v>
                </c:pt>
                <c:pt idx="34">
                  <c:v>EUA</c:v>
                </c:pt>
              </c:strCache>
            </c:strRef>
          </c:cat>
          <c:val>
            <c:numRef>
              <c:f>'Quadro 10'!$H$5:$H$39</c:f>
              <c:numCache>
                <c:formatCode>0.0</c:formatCode>
                <c:ptCount val="35"/>
                <c:pt idx="0">
                  <c:v>320.03346512826988</c:v>
                </c:pt>
                <c:pt idx="1">
                  <c:v>74.485625132572309</c:v>
                </c:pt>
                <c:pt idx="2">
                  <c:v>71.677774481620077</c:v>
                </c:pt>
                <c:pt idx="3">
                  <c:v>71.233596914225458</c:v>
                </c:pt>
                <c:pt idx="4">
                  <c:v>62.282633181040204</c:v>
                </c:pt>
                <c:pt idx="5">
                  <c:v>54.029312795576736</c:v>
                </c:pt>
                <c:pt idx="6">
                  <c:v>47.611465656266823</c:v>
                </c:pt>
                <c:pt idx="7">
                  <c:v>39.56992327359729</c:v>
                </c:pt>
                <c:pt idx="8">
                  <c:v>38.368396565831695</c:v>
                </c:pt>
                <c:pt idx="9">
                  <c:v>36.839269669847823</c:v>
                </c:pt>
                <c:pt idx="10">
                  <c:v>33.818180935670135</c:v>
                </c:pt>
                <c:pt idx="11">
                  <c:v>32.262486655755957</c:v>
                </c:pt>
                <c:pt idx="12">
                  <c:v>29.617941094831931</c:v>
                </c:pt>
                <c:pt idx="13">
                  <c:v>24.834896779475642</c:v>
                </c:pt>
                <c:pt idx="14">
                  <c:v>15.106975068949605</c:v>
                </c:pt>
                <c:pt idx="15">
                  <c:v>14.594139077238307</c:v>
                </c:pt>
                <c:pt idx="16">
                  <c:v>12.010246009861836</c:v>
                </c:pt>
                <c:pt idx="17">
                  <c:v>7.4104049034308828</c:v>
                </c:pt>
                <c:pt idx="18">
                  <c:v>6.165368976481318</c:v>
                </c:pt>
                <c:pt idx="19">
                  <c:v>5.1294090618823622</c:v>
                </c:pt>
                <c:pt idx="20">
                  <c:v>4.8046282014037311</c:v>
                </c:pt>
                <c:pt idx="21">
                  <c:v>4.2458533833890666</c:v>
                </c:pt>
                <c:pt idx="22">
                  <c:v>3.6113729146028386</c:v>
                </c:pt>
                <c:pt idx="23">
                  <c:v>3.0545607072964871</c:v>
                </c:pt>
                <c:pt idx="24">
                  <c:v>2.5498068421300881</c:v>
                </c:pt>
                <c:pt idx="25">
                  <c:v>2.5385524673437954</c:v>
                </c:pt>
                <c:pt idx="26">
                  <c:v>2.2714577730824805</c:v>
                </c:pt>
                <c:pt idx="27">
                  <c:v>2.1978516178437357</c:v>
                </c:pt>
                <c:pt idx="28">
                  <c:v>2.1704505827881415</c:v>
                </c:pt>
                <c:pt idx="29">
                  <c:v>1.6899225305330121</c:v>
                </c:pt>
                <c:pt idx="30">
                  <c:v>1.4392649946055531</c:v>
                </c:pt>
                <c:pt idx="31">
                  <c:v>0.96044025309663028</c:v>
                </c:pt>
                <c:pt idx="32">
                  <c:v>0.93437037222344155</c:v>
                </c:pt>
                <c:pt idx="33">
                  <c:v>0.51369359183013652</c:v>
                </c:pt>
                <c:pt idx="34">
                  <c:v>0.2636923995849258</c:v>
                </c:pt>
              </c:numCache>
            </c:numRef>
          </c:val>
          <c:extLst>
            <c:ext xmlns:c16="http://schemas.microsoft.com/office/drawing/2014/chart" uri="{C3380CC4-5D6E-409C-BE32-E72D297353CC}">
              <c16:uniqueId val="{00000004-2A80-496F-B7E4-3AEEC245EB89}"/>
            </c:ext>
          </c:extLst>
        </c:ser>
        <c:dLbls>
          <c:showLegendKey val="0"/>
          <c:showVal val="0"/>
          <c:showCatName val="0"/>
          <c:showSerName val="0"/>
          <c:showPercent val="0"/>
          <c:showBubbleSize val="0"/>
        </c:dLbls>
        <c:gapWidth val="50"/>
        <c:axId val="221913088"/>
        <c:axId val="222632128"/>
      </c:barChart>
      <c:catAx>
        <c:axId val="221913088"/>
        <c:scaling>
          <c:orientation val="maxMin"/>
        </c:scaling>
        <c:delete val="0"/>
        <c:axPos val="l"/>
        <c:numFmt formatCode="General" sourceLinked="1"/>
        <c:majorTickMark val="none"/>
        <c:minorTickMark val="none"/>
        <c:tickLblPos val="nextTo"/>
        <c:spPr>
          <a:ln w="12700">
            <a:solidFill>
              <a:schemeClr val="tx1"/>
            </a:solidFill>
          </a:ln>
        </c:spPr>
        <c:txPr>
          <a:bodyPr/>
          <a:lstStyle/>
          <a:p>
            <a:pPr>
              <a:defRPr>
                <a:latin typeface="+mn-lt"/>
              </a:defRPr>
            </a:pPr>
            <a:endParaRPr lang="pt-PT"/>
          </a:p>
        </c:txPr>
        <c:crossAx val="222632128"/>
        <c:crosses val="autoZero"/>
        <c:auto val="1"/>
        <c:lblAlgn val="ctr"/>
        <c:lblOffset val="100"/>
        <c:noMultiLvlLbl val="0"/>
      </c:catAx>
      <c:valAx>
        <c:axId val="222632128"/>
        <c:scaling>
          <c:orientation val="minMax"/>
        </c:scaling>
        <c:delete val="0"/>
        <c:axPos val="b"/>
        <c:majorGridlines>
          <c:spPr>
            <a:ln w="6350">
              <a:solidFill>
                <a:schemeClr val="accent1">
                  <a:lumMod val="20000"/>
                  <a:lumOff val="80000"/>
                </a:schemeClr>
              </a:solidFill>
              <a:prstDash val="sysDash"/>
            </a:ln>
          </c:spPr>
        </c:majorGridlines>
        <c:numFmt formatCode="0" sourceLinked="0"/>
        <c:majorTickMark val="out"/>
        <c:minorTickMark val="none"/>
        <c:tickLblPos val="nextTo"/>
        <c:spPr>
          <a:ln>
            <a:noFill/>
          </a:ln>
        </c:spPr>
        <c:crossAx val="221913088"/>
        <c:crosses val="max"/>
        <c:crossBetween val="between"/>
      </c:valAx>
      <c:spPr>
        <a:noFill/>
        <a:ln w="25400">
          <a:noFill/>
        </a:ln>
      </c:spPr>
    </c:plotArea>
    <c:plotVisOnly val="1"/>
    <c:dispBlanksAs val="gap"/>
    <c:showDLblsOverMax val="0"/>
  </c:chart>
  <c:spPr>
    <a:no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1.xml"/></Relationships>
</file>

<file path=xl/drawings/_rels/drawing13.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2.xml"/></Relationships>
</file>

<file path=xl/drawings/_rels/drawing14.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3.xml"/></Relationships>
</file>

<file path=xl/drawings/_rels/drawing15.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4.xml"/></Relationships>
</file>

<file path=xl/drawings/_rels/drawing16.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5.xml"/></Relationships>
</file>

<file path=xl/drawings/_rels/drawing18.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6.xml"/></Relationships>
</file>

<file path=xl/drawings/_rels/drawing19.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7.xml"/></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0.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8.xml"/></Relationships>
</file>

<file path=xl/drawings/_rels/drawing21.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9.xml"/></Relationships>
</file>

<file path=xl/drawings/_rels/drawing22.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10.xml"/></Relationships>
</file>

<file path=xl/drawings/_rels/drawing2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66675</xdr:colOff>
      <xdr:row>0</xdr:row>
      <xdr:rowOff>76200</xdr:rowOff>
    </xdr:from>
    <xdr:to>
      <xdr:col>1</xdr:col>
      <xdr:colOff>156755</xdr:colOff>
      <xdr:row>0</xdr:row>
      <xdr:rowOff>364200</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6675" y="76200"/>
          <a:ext cx="937805" cy="28800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76200</xdr:colOff>
      <xdr:row>0</xdr:row>
      <xdr:rowOff>85726</xdr:rowOff>
    </xdr:from>
    <xdr:to>
      <xdr:col>1</xdr:col>
      <xdr:colOff>166280</xdr:colOff>
      <xdr:row>0</xdr:row>
      <xdr:rowOff>373726</xdr:rowOff>
    </xdr:to>
    <xdr:pic>
      <xdr:nvPicPr>
        <xdr:cNvPr id="2" name="Picture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6200" y="85726"/>
          <a:ext cx="937805" cy="2880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76200</xdr:colOff>
      <xdr:row>0</xdr:row>
      <xdr:rowOff>85726</xdr:rowOff>
    </xdr:from>
    <xdr:to>
      <xdr:col>1</xdr:col>
      <xdr:colOff>166280</xdr:colOff>
      <xdr:row>0</xdr:row>
      <xdr:rowOff>373726</xdr:rowOff>
    </xdr:to>
    <xdr:pic>
      <xdr:nvPicPr>
        <xdr:cNvPr id="2" name="Picture 1">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6200" y="85726"/>
          <a:ext cx="937805" cy="28800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1</xdr:col>
      <xdr:colOff>19050</xdr:colOff>
      <xdr:row>3</xdr:row>
      <xdr:rowOff>9525</xdr:rowOff>
    </xdr:from>
    <xdr:to>
      <xdr:col>5</xdr:col>
      <xdr:colOff>1114425</xdr:colOff>
      <xdr:row>22</xdr:row>
      <xdr:rowOff>0</xdr:rowOff>
    </xdr:to>
    <xdr:graphicFrame macro="">
      <xdr:nvGraphicFramePr>
        <xdr:cNvPr id="1025" name="Chart 7">
          <a:extLst>
            <a:ext uri="{FF2B5EF4-FFF2-40B4-BE49-F238E27FC236}">
              <a16:creationId xmlns:a16="http://schemas.microsoft.com/office/drawing/2014/main" id="{00000000-0008-0000-0B00-000001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76200</xdr:colOff>
      <xdr:row>0</xdr:row>
      <xdr:rowOff>85726</xdr:rowOff>
    </xdr:from>
    <xdr:to>
      <xdr:col>1</xdr:col>
      <xdr:colOff>166280</xdr:colOff>
      <xdr:row>0</xdr:row>
      <xdr:rowOff>373726</xdr:rowOff>
    </xdr:to>
    <xdr:pic>
      <xdr:nvPicPr>
        <xdr:cNvPr id="3" name="Picture 2">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6200" y="85726"/>
          <a:ext cx="937805" cy="28800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xdr:from>
      <xdr:col>1</xdr:col>
      <xdr:colOff>9525</xdr:colOff>
      <xdr:row>2</xdr:row>
      <xdr:rowOff>190500</xdr:rowOff>
    </xdr:from>
    <xdr:to>
      <xdr:col>5</xdr:col>
      <xdr:colOff>1114425</xdr:colOff>
      <xdr:row>22</xdr:row>
      <xdr:rowOff>9525</xdr:rowOff>
    </xdr:to>
    <xdr:graphicFrame macro="">
      <xdr:nvGraphicFramePr>
        <xdr:cNvPr id="2049" name="Chart 2">
          <a:extLst>
            <a:ext uri="{FF2B5EF4-FFF2-40B4-BE49-F238E27FC236}">
              <a16:creationId xmlns:a16="http://schemas.microsoft.com/office/drawing/2014/main" id="{00000000-0008-0000-0C00-0000010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76200</xdr:colOff>
      <xdr:row>0</xdr:row>
      <xdr:rowOff>85726</xdr:rowOff>
    </xdr:from>
    <xdr:to>
      <xdr:col>1</xdr:col>
      <xdr:colOff>166280</xdr:colOff>
      <xdr:row>0</xdr:row>
      <xdr:rowOff>373726</xdr:rowOff>
    </xdr:to>
    <xdr:pic>
      <xdr:nvPicPr>
        <xdr:cNvPr id="3" name="Picture 2">
          <a:extLst>
            <a:ext uri="{FF2B5EF4-FFF2-40B4-BE49-F238E27FC236}">
              <a16:creationId xmlns:a16="http://schemas.microsoft.com/office/drawing/2014/main" id="{00000000-0008-0000-0C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6200" y="85726"/>
          <a:ext cx="937805" cy="28800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xdr:from>
      <xdr:col>1</xdr:col>
      <xdr:colOff>28575</xdr:colOff>
      <xdr:row>3</xdr:row>
      <xdr:rowOff>0</xdr:rowOff>
    </xdr:from>
    <xdr:to>
      <xdr:col>5</xdr:col>
      <xdr:colOff>1114425</xdr:colOff>
      <xdr:row>32</xdr:row>
      <xdr:rowOff>0</xdr:rowOff>
    </xdr:to>
    <xdr:graphicFrame macro="">
      <xdr:nvGraphicFramePr>
        <xdr:cNvPr id="3073" name="Chart 3">
          <a:extLst>
            <a:ext uri="{FF2B5EF4-FFF2-40B4-BE49-F238E27FC236}">
              <a16:creationId xmlns:a16="http://schemas.microsoft.com/office/drawing/2014/main" id="{00000000-0008-0000-0D00-0000010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76200</xdr:colOff>
      <xdr:row>0</xdr:row>
      <xdr:rowOff>85726</xdr:rowOff>
    </xdr:from>
    <xdr:to>
      <xdr:col>1</xdr:col>
      <xdr:colOff>166280</xdr:colOff>
      <xdr:row>0</xdr:row>
      <xdr:rowOff>373726</xdr:rowOff>
    </xdr:to>
    <xdr:pic>
      <xdr:nvPicPr>
        <xdr:cNvPr id="3" name="Picture 2">
          <a:extLst>
            <a:ext uri="{FF2B5EF4-FFF2-40B4-BE49-F238E27FC236}">
              <a16:creationId xmlns:a16="http://schemas.microsoft.com/office/drawing/2014/main" id="{00000000-0008-0000-0D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6200" y="85726"/>
          <a:ext cx="937805" cy="28800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xdr:from>
      <xdr:col>1</xdr:col>
      <xdr:colOff>19050</xdr:colOff>
      <xdr:row>3</xdr:row>
      <xdr:rowOff>9525</xdr:rowOff>
    </xdr:from>
    <xdr:to>
      <xdr:col>6</xdr:col>
      <xdr:colOff>0</xdr:colOff>
      <xdr:row>32</xdr:row>
      <xdr:rowOff>0</xdr:rowOff>
    </xdr:to>
    <xdr:graphicFrame macro="">
      <xdr:nvGraphicFramePr>
        <xdr:cNvPr id="4097" name="Chart 7">
          <a:extLst>
            <a:ext uri="{FF2B5EF4-FFF2-40B4-BE49-F238E27FC236}">
              <a16:creationId xmlns:a16="http://schemas.microsoft.com/office/drawing/2014/main" id="{00000000-0008-0000-0E00-0000011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76200</xdr:colOff>
      <xdr:row>0</xdr:row>
      <xdr:rowOff>85726</xdr:rowOff>
    </xdr:from>
    <xdr:to>
      <xdr:col>1</xdr:col>
      <xdr:colOff>166280</xdr:colOff>
      <xdr:row>0</xdr:row>
      <xdr:rowOff>373726</xdr:rowOff>
    </xdr:to>
    <xdr:pic>
      <xdr:nvPicPr>
        <xdr:cNvPr id="3" name="Picture 2">
          <a:extLst>
            <a:ext uri="{FF2B5EF4-FFF2-40B4-BE49-F238E27FC236}">
              <a16:creationId xmlns:a16="http://schemas.microsoft.com/office/drawing/2014/main" id="{00000000-0008-0000-0E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6200" y="85726"/>
          <a:ext cx="937805" cy="288000"/>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xdr:from>
      <xdr:col>1</xdr:col>
      <xdr:colOff>0</xdr:colOff>
      <xdr:row>3</xdr:row>
      <xdr:rowOff>0</xdr:rowOff>
    </xdr:from>
    <xdr:to>
      <xdr:col>6</xdr:col>
      <xdr:colOff>0</xdr:colOff>
      <xdr:row>22</xdr:row>
      <xdr:rowOff>9525</xdr:rowOff>
    </xdr:to>
    <xdr:graphicFrame macro="">
      <xdr:nvGraphicFramePr>
        <xdr:cNvPr id="5121" name="Chart 2">
          <a:extLst>
            <a:ext uri="{FF2B5EF4-FFF2-40B4-BE49-F238E27FC236}">
              <a16:creationId xmlns:a16="http://schemas.microsoft.com/office/drawing/2014/main" id="{00000000-0008-0000-0F00-0000011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76200</xdr:colOff>
      <xdr:row>0</xdr:row>
      <xdr:rowOff>85726</xdr:rowOff>
    </xdr:from>
    <xdr:to>
      <xdr:col>1</xdr:col>
      <xdr:colOff>166280</xdr:colOff>
      <xdr:row>0</xdr:row>
      <xdr:rowOff>373726</xdr:rowOff>
    </xdr:to>
    <xdr:pic>
      <xdr:nvPicPr>
        <xdr:cNvPr id="3" name="Picture 2">
          <a:extLst>
            <a:ext uri="{FF2B5EF4-FFF2-40B4-BE49-F238E27FC236}">
              <a16:creationId xmlns:a16="http://schemas.microsoft.com/office/drawing/2014/main" id="{00000000-0008-0000-0F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6200" y="85726"/>
          <a:ext cx="937805" cy="288000"/>
        </a:xfrm>
        <a:prstGeom prst="rect">
          <a:avLst/>
        </a:prstGeom>
      </xdr:spPr>
    </xdr:pic>
    <xdr:clientData/>
  </xdr:twoCellAnchor>
</xdr:wsDr>
</file>

<file path=xl/drawings/drawing17.xml><?xml version="1.0" encoding="utf-8"?>
<c:userShapes xmlns:c="http://schemas.openxmlformats.org/drawingml/2006/chart">
  <cdr:relSizeAnchor xmlns:cdr="http://schemas.openxmlformats.org/drawingml/2006/chartDrawing">
    <cdr:from>
      <cdr:x>0.85983</cdr:x>
      <cdr:y>0.03398</cdr:y>
    </cdr:from>
    <cdr:to>
      <cdr:x>0.89213</cdr:x>
      <cdr:y>0.97638</cdr:y>
    </cdr:to>
    <cdr:sp macro="" textlink="">
      <cdr:nvSpPr>
        <cdr:cNvPr id="12" name="Rectangle 11"/>
        <cdr:cNvSpPr/>
      </cdr:nvSpPr>
      <cdr:spPr>
        <a:xfrm xmlns:a="http://schemas.openxmlformats.org/drawingml/2006/main">
          <a:off x="4791075" y="123300"/>
          <a:ext cx="180000" cy="3420000"/>
        </a:xfrm>
        <a:prstGeom xmlns:a="http://schemas.openxmlformats.org/drawingml/2006/main" prst="rect">
          <a:avLst/>
        </a:prstGeom>
        <a:solidFill xmlns:a="http://schemas.openxmlformats.org/drawingml/2006/main">
          <a:schemeClr val="bg1"/>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pt-PT"/>
        </a:p>
      </cdr:txBody>
    </cdr:sp>
  </cdr:relSizeAnchor>
  <cdr:relSizeAnchor xmlns:cdr="http://schemas.openxmlformats.org/drawingml/2006/chartDrawing">
    <cdr:from>
      <cdr:x>0.90427</cdr:x>
      <cdr:y>0.93176</cdr:y>
    </cdr:from>
    <cdr:to>
      <cdr:x>0.99316</cdr:x>
      <cdr:y>0.98688</cdr:y>
    </cdr:to>
    <cdr:sp macro="" textlink="">
      <cdr:nvSpPr>
        <cdr:cNvPr id="15" name="TextBox 14"/>
        <cdr:cNvSpPr txBox="1"/>
      </cdr:nvSpPr>
      <cdr:spPr>
        <a:xfrm xmlns:a="http://schemas.openxmlformats.org/drawingml/2006/main">
          <a:off x="5038725" y="3381375"/>
          <a:ext cx="495300" cy="200025"/>
        </a:xfrm>
        <a:prstGeom xmlns:a="http://schemas.openxmlformats.org/drawingml/2006/main" prst="rect">
          <a:avLst/>
        </a:prstGeom>
        <a:solidFill xmlns:a="http://schemas.openxmlformats.org/drawingml/2006/main">
          <a:schemeClr val="bg1"/>
        </a:solidFill>
      </cdr:spPr>
      <cdr:txBody>
        <a:bodyPr xmlns:a="http://schemas.openxmlformats.org/drawingml/2006/main" vertOverflow="clip" wrap="square" rtlCol="0"/>
        <a:lstStyle xmlns:a="http://schemas.openxmlformats.org/drawingml/2006/main"/>
        <a:p xmlns:a="http://schemas.openxmlformats.org/drawingml/2006/main">
          <a:r>
            <a:rPr lang="pt-PT" sz="800">
              <a:latin typeface="Arial" pitchFamily="34" charset="0"/>
              <a:cs typeface="Arial" pitchFamily="34" charset="0"/>
            </a:rPr>
            <a:t>1 600</a:t>
          </a:r>
        </a:p>
      </cdr:txBody>
    </cdr:sp>
  </cdr:relSizeAnchor>
  <cdr:relSizeAnchor xmlns:cdr="http://schemas.openxmlformats.org/drawingml/2006/chartDrawing">
    <cdr:from>
      <cdr:x>0.85869</cdr:x>
      <cdr:y>0.02975</cdr:y>
    </cdr:from>
    <cdr:to>
      <cdr:x>0.89288</cdr:x>
      <cdr:y>0.13473</cdr:y>
    </cdr:to>
    <cdr:cxnSp macro="">
      <cdr:nvCxnSpPr>
        <cdr:cNvPr id="4" name="Elbow Connector 3">
          <a:extLst xmlns:a="http://schemas.openxmlformats.org/drawingml/2006/main">
            <a:ext uri="{FF2B5EF4-FFF2-40B4-BE49-F238E27FC236}">
              <a16:creationId xmlns:a16="http://schemas.microsoft.com/office/drawing/2014/main" id="{87552364-1A29-49F9-81F5-84D3AAD33A4B}"/>
            </a:ext>
          </a:extLst>
        </cdr:cNvPr>
        <cdr:cNvCxnSpPr/>
      </cdr:nvCxnSpPr>
      <cdr:spPr>
        <a:xfrm xmlns:a="http://schemas.openxmlformats.org/drawingml/2006/main">
          <a:off x="4784725" y="107950"/>
          <a:ext cx="190500" cy="381000"/>
        </a:xfrm>
        <a:prstGeom xmlns:a="http://schemas.openxmlformats.org/drawingml/2006/main" prst="bentConnector3">
          <a:avLst/>
        </a:prstGeom>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18.xml><?xml version="1.0" encoding="utf-8"?>
<xdr:wsDr xmlns:xdr="http://schemas.openxmlformats.org/drawingml/2006/spreadsheetDrawing" xmlns:a="http://schemas.openxmlformats.org/drawingml/2006/main">
  <xdr:twoCellAnchor>
    <xdr:from>
      <xdr:col>1</xdr:col>
      <xdr:colOff>28575</xdr:colOff>
      <xdr:row>3</xdr:row>
      <xdr:rowOff>0</xdr:rowOff>
    </xdr:from>
    <xdr:to>
      <xdr:col>5</xdr:col>
      <xdr:colOff>1104900</xdr:colOff>
      <xdr:row>19</xdr:row>
      <xdr:rowOff>0</xdr:rowOff>
    </xdr:to>
    <xdr:graphicFrame macro="">
      <xdr:nvGraphicFramePr>
        <xdr:cNvPr id="2" name="Chart 1">
          <a:extLst>
            <a:ext uri="{FF2B5EF4-FFF2-40B4-BE49-F238E27FC236}">
              <a16:creationId xmlns:a16="http://schemas.microsoft.com/office/drawing/2014/main" id="{00000000-0008-0000-1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76200</xdr:colOff>
      <xdr:row>0</xdr:row>
      <xdr:rowOff>85726</xdr:rowOff>
    </xdr:from>
    <xdr:to>
      <xdr:col>1</xdr:col>
      <xdr:colOff>166280</xdr:colOff>
      <xdr:row>0</xdr:row>
      <xdr:rowOff>373726</xdr:rowOff>
    </xdr:to>
    <xdr:pic>
      <xdr:nvPicPr>
        <xdr:cNvPr id="3" name="Picture 2">
          <a:extLst>
            <a:ext uri="{FF2B5EF4-FFF2-40B4-BE49-F238E27FC236}">
              <a16:creationId xmlns:a16="http://schemas.microsoft.com/office/drawing/2014/main" id="{00000000-0008-0000-10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6200" y="85726"/>
          <a:ext cx="937805" cy="288000"/>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xdr:from>
      <xdr:col>1</xdr:col>
      <xdr:colOff>28575</xdr:colOff>
      <xdr:row>3</xdr:row>
      <xdr:rowOff>9525</xdr:rowOff>
    </xdr:from>
    <xdr:to>
      <xdr:col>5</xdr:col>
      <xdr:colOff>1114425</xdr:colOff>
      <xdr:row>22</xdr:row>
      <xdr:rowOff>0</xdr:rowOff>
    </xdr:to>
    <xdr:graphicFrame macro="">
      <xdr:nvGraphicFramePr>
        <xdr:cNvPr id="6145" name="Chart 7">
          <a:extLst>
            <a:ext uri="{FF2B5EF4-FFF2-40B4-BE49-F238E27FC236}">
              <a16:creationId xmlns:a16="http://schemas.microsoft.com/office/drawing/2014/main" id="{00000000-0008-0000-1100-0000011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76200</xdr:colOff>
      <xdr:row>0</xdr:row>
      <xdr:rowOff>85726</xdr:rowOff>
    </xdr:from>
    <xdr:to>
      <xdr:col>1</xdr:col>
      <xdr:colOff>166280</xdr:colOff>
      <xdr:row>0</xdr:row>
      <xdr:rowOff>373726</xdr:rowOff>
    </xdr:to>
    <xdr:pic>
      <xdr:nvPicPr>
        <xdr:cNvPr id="3" name="Picture 2">
          <a:extLst>
            <a:ext uri="{FF2B5EF4-FFF2-40B4-BE49-F238E27FC236}">
              <a16:creationId xmlns:a16="http://schemas.microsoft.com/office/drawing/2014/main" id="{00000000-0008-0000-1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6200" y="85726"/>
          <a:ext cx="937805" cy="288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76200</xdr:colOff>
      <xdr:row>0</xdr:row>
      <xdr:rowOff>85726</xdr:rowOff>
    </xdr:from>
    <xdr:to>
      <xdr:col>1</xdr:col>
      <xdr:colOff>166280</xdr:colOff>
      <xdr:row>0</xdr:row>
      <xdr:rowOff>373726</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6200" y="85726"/>
          <a:ext cx="937805" cy="288000"/>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xdr:from>
      <xdr:col>1</xdr:col>
      <xdr:colOff>47625</xdr:colOff>
      <xdr:row>3</xdr:row>
      <xdr:rowOff>9525</xdr:rowOff>
    </xdr:from>
    <xdr:to>
      <xdr:col>5</xdr:col>
      <xdr:colOff>1114425</xdr:colOff>
      <xdr:row>22</xdr:row>
      <xdr:rowOff>0</xdr:rowOff>
    </xdr:to>
    <xdr:graphicFrame macro="">
      <xdr:nvGraphicFramePr>
        <xdr:cNvPr id="7169" name="Chart 7">
          <a:extLst>
            <a:ext uri="{FF2B5EF4-FFF2-40B4-BE49-F238E27FC236}">
              <a16:creationId xmlns:a16="http://schemas.microsoft.com/office/drawing/2014/main" id="{00000000-0008-0000-1200-0000011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76200</xdr:colOff>
      <xdr:row>0</xdr:row>
      <xdr:rowOff>85726</xdr:rowOff>
    </xdr:from>
    <xdr:to>
      <xdr:col>1</xdr:col>
      <xdr:colOff>166280</xdr:colOff>
      <xdr:row>0</xdr:row>
      <xdr:rowOff>373726</xdr:rowOff>
    </xdr:to>
    <xdr:pic>
      <xdr:nvPicPr>
        <xdr:cNvPr id="3" name="Picture 2">
          <a:extLst>
            <a:ext uri="{FF2B5EF4-FFF2-40B4-BE49-F238E27FC236}">
              <a16:creationId xmlns:a16="http://schemas.microsoft.com/office/drawing/2014/main" id="{00000000-0008-0000-12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6200" y="85726"/>
          <a:ext cx="937805" cy="288000"/>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xdr:from>
      <xdr:col>1</xdr:col>
      <xdr:colOff>28575</xdr:colOff>
      <xdr:row>3</xdr:row>
      <xdr:rowOff>9525</xdr:rowOff>
    </xdr:from>
    <xdr:to>
      <xdr:col>5</xdr:col>
      <xdr:colOff>1114425</xdr:colOff>
      <xdr:row>22</xdr:row>
      <xdr:rowOff>0</xdr:rowOff>
    </xdr:to>
    <xdr:graphicFrame macro="">
      <xdr:nvGraphicFramePr>
        <xdr:cNvPr id="8193" name="Chart 7">
          <a:extLst>
            <a:ext uri="{FF2B5EF4-FFF2-40B4-BE49-F238E27FC236}">
              <a16:creationId xmlns:a16="http://schemas.microsoft.com/office/drawing/2014/main" id="{00000000-0008-0000-1300-0000012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76200</xdr:colOff>
      <xdr:row>0</xdr:row>
      <xdr:rowOff>85726</xdr:rowOff>
    </xdr:from>
    <xdr:to>
      <xdr:col>1</xdr:col>
      <xdr:colOff>166280</xdr:colOff>
      <xdr:row>0</xdr:row>
      <xdr:rowOff>373726</xdr:rowOff>
    </xdr:to>
    <xdr:pic>
      <xdr:nvPicPr>
        <xdr:cNvPr id="3" name="Picture 2">
          <a:extLst>
            <a:ext uri="{FF2B5EF4-FFF2-40B4-BE49-F238E27FC236}">
              <a16:creationId xmlns:a16="http://schemas.microsoft.com/office/drawing/2014/main" id="{00000000-0008-0000-13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6200" y="85726"/>
          <a:ext cx="937805" cy="288000"/>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xdr:from>
      <xdr:col>1</xdr:col>
      <xdr:colOff>38100</xdr:colOff>
      <xdr:row>3</xdr:row>
      <xdr:rowOff>9525</xdr:rowOff>
    </xdr:from>
    <xdr:to>
      <xdr:col>5</xdr:col>
      <xdr:colOff>1114425</xdr:colOff>
      <xdr:row>22</xdr:row>
      <xdr:rowOff>0</xdr:rowOff>
    </xdr:to>
    <xdr:graphicFrame macro="">
      <xdr:nvGraphicFramePr>
        <xdr:cNvPr id="9217" name="Chart 7">
          <a:extLst>
            <a:ext uri="{FF2B5EF4-FFF2-40B4-BE49-F238E27FC236}">
              <a16:creationId xmlns:a16="http://schemas.microsoft.com/office/drawing/2014/main" id="{00000000-0008-0000-1400-0000012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76200</xdr:colOff>
      <xdr:row>0</xdr:row>
      <xdr:rowOff>85726</xdr:rowOff>
    </xdr:from>
    <xdr:to>
      <xdr:col>1</xdr:col>
      <xdr:colOff>166280</xdr:colOff>
      <xdr:row>0</xdr:row>
      <xdr:rowOff>373726</xdr:rowOff>
    </xdr:to>
    <xdr:pic>
      <xdr:nvPicPr>
        <xdr:cNvPr id="3" name="Picture 2">
          <a:extLst>
            <a:ext uri="{FF2B5EF4-FFF2-40B4-BE49-F238E27FC236}">
              <a16:creationId xmlns:a16="http://schemas.microsoft.com/office/drawing/2014/main" id="{00000000-0008-0000-14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6200" y="85726"/>
          <a:ext cx="937805" cy="288000"/>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76200</xdr:colOff>
      <xdr:row>0</xdr:row>
      <xdr:rowOff>85726</xdr:rowOff>
    </xdr:from>
    <xdr:to>
      <xdr:col>1</xdr:col>
      <xdr:colOff>166280</xdr:colOff>
      <xdr:row>0</xdr:row>
      <xdr:rowOff>373726</xdr:rowOff>
    </xdr:to>
    <xdr:pic>
      <xdr:nvPicPr>
        <xdr:cNvPr id="2" name="Picture 1">
          <a:extLst>
            <a:ext uri="{FF2B5EF4-FFF2-40B4-BE49-F238E27FC236}">
              <a16:creationId xmlns:a16="http://schemas.microsoft.com/office/drawing/2014/main" id="{00000000-0008-0000-1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6200" y="85726"/>
          <a:ext cx="937805" cy="2880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76200</xdr:colOff>
      <xdr:row>0</xdr:row>
      <xdr:rowOff>85726</xdr:rowOff>
    </xdr:from>
    <xdr:to>
      <xdr:col>1</xdr:col>
      <xdr:colOff>166280</xdr:colOff>
      <xdr:row>0</xdr:row>
      <xdr:rowOff>373726</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6200" y="85726"/>
          <a:ext cx="937805" cy="2880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76200</xdr:colOff>
      <xdr:row>0</xdr:row>
      <xdr:rowOff>85726</xdr:rowOff>
    </xdr:from>
    <xdr:to>
      <xdr:col>1</xdr:col>
      <xdr:colOff>166280</xdr:colOff>
      <xdr:row>0</xdr:row>
      <xdr:rowOff>373726</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6200" y="85726"/>
          <a:ext cx="937805" cy="2880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76200</xdr:colOff>
      <xdr:row>0</xdr:row>
      <xdr:rowOff>85726</xdr:rowOff>
    </xdr:from>
    <xdr:to>
      <xdr:col>1</xdr:col>
      <xdr:colOff>166280</xdr:colOff>
      <xdr:row>0</xdr:row>
      <xdr:rowOff>373726</xdr:rowOff>
    </xdr:to>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6200" y="85726"/>
          <a:ext cx="937805" cy="2880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76200</xdr:colOff>
      <xdr:row>0</xdr:row>
      <xdr:rowOff>85726</xdr:rowOff>
    </xdr:from>
    <xdr:to>
      <xdr:col>1</xdr:col>
      <xdr:colOff>166280</xdr:colOff>
      <xdr:row>0</xdr:row>
      <xdr:rowOff>373726</xdr:rowOff>
    </xdr:to>
    <xdr:pic>
      <xdr:nvPicPr>
        <xdr:cNvPr id="2" name="Picture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6200" y="85726"/>
          <a:ext cx="937805" cy="2880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76200</xdr:colOff>
      <xdr:row>0</xdr:row>
      <xdr:rowOff>85726</xdr:rowOff>
    </xdr:from>
    <xdr:to>
      <xdr:col>1</xdr:col>
      <xdr:colOff>166280</xdr:colOff>
      <xdr:row>0</xdr:row>
      <xdr:rowOff>373726</xdr:rowOff>
    </xdr:to>
    <xdr:pic>
      <xdr:nvPicPr>
        <xdr:cNvPr id="2" name="Picture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6200" y="85726"/>
          <a:ext cx="937805" cy="28800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76200</xdr:colOff>
      <xdr:row>0</xdr:row>
      <xdr:rowOff>85726</xdr:rowOff>
    </xdr:from>
    <xdr:to>
      <xdr:col>1</xdr:col>
      <xdr:colOff>166280</xdr:colOff>
      <xdr:row>0</xdr:row>
      <xdr:rowOff>373726</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6200" y="85726"/>
          <a:ext cx="937805" cy="28800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76200</xdr:colOff>
      <xdr:row>0</xdr:row>
      <xdr:rowOff>85726</xdr:rowOff>
    </xdr:from>
    <xdr:to>
      <xdr:col>1</xdr:col>
      <xdr:colOff>166280</xdr:colOff>
      <xdr:row>0</xdr:row>
      <xdr:rowOff>373726</xdr:rowOff>
    </xdr:to>
    <xdr:pic>
      <xdr:nvPicPr>
        <xdr:cNvPr id="2" name="Picture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6200" y="85726"/>
          <a:ext cx="937805" cy="288000"/>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observatorioemigracao.pt/np4/7952.html" TargetMode="External"/></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observatorioemigracao.pt/np4/7952.html" TargetMode="External"/><Relationship Id="rId1" Type="http://schemas.openxmlformats.org/officeDocument/2006/relationships/hyperlink" Target="http://observatorioemigracao.pt/np4/7196.html" TargetMode="External"/><Relationship Id="rId4"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http://observatorioemigracao.pt/np4/7952.html" TargetMode="External"/><Relationship Id="rId1" Type="http://schemas.openxmlformats.org/officeDocument/2006/relationships/hyperlink" Target="http://observatorioemigracao.pt/np4/7196.html" TargetMode="External"/><Relationship Id="rId4"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hyperlink" Target="http://observatorioemigracao.pt/np4/7952.html" TargetMode="External"/><Relationship Id="rId1" Type="http://schemas.openxmlformats.org/officeDocument/2006/relationships/hyperlink" Target="http://observatorioemigracao.pt/np4/7196.html" TargetMode="External"/><Relationship Id="rId4"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hyperlink" Target="http://observatorioemigracao.pt/np4/7952.html" TargetMode="External"/><Relationship Id="rId1" Type="http://schemas.openxmlformats.org/officeDocument/2006/relationships/hyperlink" Target="http://observatorioemigracao.pt/np4/7196.html" TargetMode="External"/><Relationship Id="rId4"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hyperlink" Target="http://observatorioemigracao.pt/np4/7952.html" TargetMode="External"/><Relationship Id="rId1" Type="http://schemas.openxmlformats.org/officeDocument/2006/relationships/hyperlink" Target="http://observatorioemigracao.pt/np4/7196.html" TargetMode="External"/><Relationship Id="rId4"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3" Type="http://schemas.openxmlformats.org/officeDocument/2006/relationships/printerSettings" Target="../printerSettings/printerSettings13.bin"/><Relationship Id="rId2" Type="http://schemas.openxmlformats.org/officeDocument/2006/relationships/hyperlink" Target="http://observatorioemigracao.pt/np4/7952.html" TargetMode="External"/><Relationship Id="rId1" Type="http://schemas.openxmlformats.org/officeDocument/2006/relationships/hyperlink" Target="http://observatorioemigracao.pt/np4/7196.html" TargetMode="External"/><Relationship Id="rId4"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3" Type="http://schemas.openxmlformats.org/officeDocument/2006/relationships/printerSettings" Target="../printerSettings/printerSettings14.bin"/><Relationship Id="rId2" Type="http://schemas.openxmlformats.org/officeDocument/2006/relationships/hyperlink" Target="http://observatorioemigracao.pt/np4/7952.html" TargetMode="External"/><Relationship Id="rId1" Type="http://schemas.openxmlformats.org/officeDocument/2006/relationships/hyperlink" Target="http://observatorioemigracao.pt/np4/7196.html" TargetMode="External"/><Relationship Id="rId4"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3" Type="http://schemas.openxmlformats.org/officeDocument/2006/relationships/drawing" Target="../drawings/drawing18.xml"/><Relationship Id="rId2" Type="http://schemas.openxmlformats.org/officeDocument/2006/relationships/hyperlink" Target="http://observatorioemigracao.pt/np4/7952.html" TargetMode="External"/><Relationship Id="rId1" Type="http://schemas.openxmlformats.org/officeDocument/2006/relationships/hyperlink" Target="http://observatorioemigracao.pt/np4/7196.html" TargetMode="External"/></Relationships>
</file>

<file path=xl/worksheets/_rels/sheet18.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hyperlink" Target="http://observatorioemigracao.pt/np4/7952.html" TargetMode="External"/><Relationship Id="rId1" Type="http://schemas.openxmlformats.org/officeDocument/2006/relationships/hyperlink" Target="http://observatorioemigracao.pt/np4/7196.html" TargetMode="External"/><Relationship Id="rId4" Type="http://schemas.openxmlformats.org/officeDocument/2006/relationships/drawing" Target="../drawings/drawing19.xml"/></Relationships>
</file>

<file path=xl/worksheets/_rels/sheet19.xml.rels><?xml version="1.0" encoding="UTF-8" standalone="yes"?>
<Relationships xmlns="http://schemas.openxmlformats.org/package/2006/relationships"><Relationship Id="rId3" Type="http://schemas.openxmlformats.org/officeDocument/2006/relationships/printerSettings" Target="../printerSettings/printerSettings16.bin"/><Relationship Id="rId2" Type="http://schemas.openxmlformats.org/officeDocument/2006/relationships/hyperlink" Target="http://observatorioemigracao.pt/np4/7952.html" TargetMode="External"/><Relationship Id="rId1" Type="http://schemas.openxmlformats.org/officeDocument/2006/relationships/hyperlink" Target="http://observatorioemigracao.pt/np4/7196.html" TargetMode="External"/><Relationship Id="rId4" Type="http://schemas.openxmlformats.org/officeDocument/2006/relationships/drawing" Target="../drawings/drawing20.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observatorioemigracao.pt/np4/7952.html" TargetMode="External"/><Relationship Id="rId1" Type="http://schemas.openxmlformats.org/officeDocument/2006/relationships/hyperlink" Target="http://observatorioemigracao.pt/np4/7196.html" TargetMode="External"/><Relationship Id="rId4"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3" Type="http://schemas.openxmlformats.org/officeDocument/2006/relationships/printerSettings" Target="../printerSettings/printerSettings17.bin"/><Relationship Id="rId2" Type="http://schemas.openxmlformats.org/officeDocument/2006/relationships/hyperlink" Target="http://observatorioemigracao.pt/np4/7952.html" TargetMode="External"/><Relationship Id="rId1" Type="http://schemas.openxmlformats.org/officeDocument/2006/relationships/hyperlink" Target="http://observatorioemigracao.pt/np4/7196.html" TargetMode="External"/><Relationship Id="rId4" Type="http://schemas.openxmlformats.org/officeDocument/2006/relationships/drawing" Target="../drawings/drawing21.xml"/></Relationships>
</file>

<file path=xl/worksheets/_rels/sheet21.xml.rels><?xml version="1.0" encoding="UTF-8" standalone="yes"?>
<Relationships xmlns="http://schemas.openxmlformats.org/package/2006/relationships"><Relationship Id="rId3" Type="http://schemas.openxmlformats.org/officeDocument/2006/relationships/printerSettings" Target="../printerSettings/printerSettings18.bin"/><Relationship Id="rId2" Type="http://schemas.openxmlformats.org/officeDocument/2006/relationships/hyperlink" Target="http://observatorioemigracao.pt/np4/7952.html" TargetMode="External"/><Relationship Id="rId1" Type="http://schemas.openxmlformats.org/officeDocument/2006/relationships/hyperlink" Target="http://observatorioemigracao.pt/np4/7196.html" TargetMode="External"/><Relationship Id="rId4" Type="http://schemas.openxmlformats.org/officeDocument/2006/relationships/drawing" Target="../drawings/drawing22.xml"/></Relationships>
</file>

<file path=xl/worksheets/_rels/sheet22.xml.rels><?xml version="1.0" encoding="UTF-8" standalone="yes"?>
<Relationships xmlns="http://schemas.openxmlformats.org/package/2006/relationships"><Relationship Id="rId3" Type="http://schemas.openxmlformats.org/officeDocument/2006/relationships/printerSettings" Target="../printerSettings/printerSettings19.bin"/><Relationship Id="rId2" Type="http://schemas.openxmlformats.org/officeDocument/2006/relationships/hyperlink" Target="http://observatorioemigracao.pt/np4/7952.html" TargetMode="External"/><Relationship Id="rId1" Type="http://schemas.openxmlformats.org/officeDocument/2006/relationships/hyperlink" Target="http://observatorioemigracao.pt/np4/7196.html" TargetMode="External"/><Relationship Id="rId4" Type="http://schemas.openxmlformats.org/officeDocument/2006/relationships/drawing" Target="../drawings/drawing23.x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observatorioemigracao.pt/np4/7952.html" TargetMode="External"/><Relationship Id="rId1" Type="http://schemas.openxmlformats.org/officeDocument/2006/relationships/hyperlink" Target="http://observatorioemigracao.pt/np4/7196.html" TargetMode="External"/><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observatorioemigracao.pt/np4/7952.html" TargetMode="External"/><Relationship Id="rId1" Type="http://schemas.openxmlformats.org/officeDocument/2006/relationships/hyperlink" Target="http://observatorioemigracao.pt/np4/7196.html" TargetMode="External"/><Relationship Id="rId4"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observatorioemigracao.pt/np4/7952.html" TargetMode="External"/><Relationship Id="rId1" Type="http://schemas.openxmlformats.org/officeDocument/2006/relationships/hyperlink" Target="http://observatorioemigracao.pt/np4/7196.html" TargetMode="External"/><Relationship Id="rId4"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observatorioemigracao.pt/np4/7952.html" TargetMode="External"/><Relationship Id="rId1" Type="http://schemas.openxmlformats.org/officeDocument/2006/relationships/hyperlink" Target="http://observatorioemigracao.pt/np4/7196.html" TargetMode="External"/><Relationship Id="rId4"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hyperlink" Target="http://observatorioemigracao.pt/np4/7952.html" TargetMode="External"/><Relationship Id="rId1" Type="http://schemas.openxmlformats.org/officeDocument/2006/relationships/hyperlink" Target="http://observatorioemigracao.pt/np4/7196.html"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hyperlink" Target="http://observatorioemigracao.pt/np4/7952.html" TargetMode="External"/><Relationship Id="rId1" Type="http://schemas.openxmlformats.org/officeDocument/2006/relationships/hyperlink" Target="http://observatorioemigracao.pt/np4/7196.html" TargetMode="External"/></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observatorioemigracao.pt/np4/7952.html" TargetMode="External"/><Relationship Id="rId1" Type="http://schemas.openxmlformats.org/officeDocument/2006/relationships/hyperlink" Target="http://observatorioemigracao.pt/np4/7196.html" TargetMode="External"/><Relationship Id="rId4"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29"/>
  <sheetViews>
    <sheetView showGridLines="0" tabSelected="1" workbookViewId="0"/>
  </sheetViews>
  <sheetFormatPr defaultColWidth="8.7109375" defaultRowHeight="12" customHeight="1" x14ac:dyDescent="0.25"/>
  <cols>
    <col min="1" max="1" width="12.7109375" style="125" customWidth="1"/>
    <col min="2" max="2" width="60.7109375" style="140" customWidth="1"/>
    <col min="3" max="3" width="60.7109375" style="125" customWidth="1"/>
    <col min="4" max="5" width="16.7109375" style="125" customWidth="1"/>
    <col min="6" max="6" width="8.7109375" style="158" customWidth="1"/>
    <col min="7" max="16384" width="8.7109375" style="125"/>
  </cols>
  <sheetData>
    <row r="1" spans="1:11" s="112" customFormat="1" ht="30" customHeight="1" x14ac:dyDescent="0.25">
      <c r="A1" s="124"/>
      <c r="B1" s="229"/>
      <c r="C1" s="126"/>
      <c r="D1" s="126"/>
      <c r="E1" s="126"/>
      <c r="F1" s="158"/>
      <c r="G1" s="126"/>
      <c r="H1" s="126"/>
      <c r="I1" s="126"/>
      <c r="J1" s="126"/>
      <c r="K1" s="126"/>
    </row>
    <row r="2" spans="1:11" s="128" customFormat="1" ht="45" customHeight="1" x14ac:dyDescent="0.25">
      <c r="A2" s="179"/>
      <c r="B2" s="239" t="s">
        <v>315</v>
      </c>
      <c r="C2" s="240"/>
      <c r="D2" s="240"/>
      <c r="E2" s="240"/>
      <c r="F2" s="237"/>
    </row>
    <row r="3" spans="1:11" s="128" customFormat="1" ht="30" customHeight="1" x14ac:dyDescent="0.25">
      <c r="A3" s="127"/>
      <c r="B3" s="177"/>
      <c r="C3" s="178"/>
      <c r="D3" s="178"/>
      <c r="E3" s="178"/>
      <c r="F3" s="237"/>
    </row>
    <row r="4" spans="1:11" s="129" customFormat="1" ht="30" customHeight="1" x14ac:dyDescent="0.25">
      <c r="B4" s="230" t="str">
        <f>'Quadro 1'!B2</f>
        <v>Quadro 1  Remessas recebidas em Portugal e enviadas de Portugal, por países de destino e origem das transferências, 2020</v>
      </c>
      <c r="C4" s="228" t="str">
        <f>'Gráfico 1'!B2</f>
        <v>Gráfico 1  Remessas recebidas em Portugal, principais países de origem das transferências, 2020</v>
      </c>
      <c r="D4" s="241"/>
      <c r="E4" s="241"/>
      <c r="F4" s="157"/>
    </row>
    <row r="5" spans="1:11" s="129" customFormat="1" ht="30" customHeight="1" x14ac:dyDescent="0.25">
      <c r="B5" s="230" t="str">
        <f>'Quadro 2'!B2</f>
        <v>Quadro 2  Remessas recebidas em Portugal por país de origem das transferências, 2020 (quadro ordenado pelos valores da transferência)</v>
      </c>
      <c r="C5" s="228" t="str">
        <f>'Gráfico 2'!B2</f>
        <v>Gráfico 2  Remessas enviadas de Portugal, principais países de destino das transferências, 2020</v>
      </c>
      <c r="D5" s="233"/>
      <c r="E5" s="233"/>
      <c r="F5" s="157"/>
    </row>
    <row r="6" spans="1:11" s="129" customFormat="1" ht="30" customHeight="1" x14ac:dyDescent="0.25">
      <c r="B6" s="230" t="str">
        <f>'Quadro 3'!B2:E2</f>
        <v>Quadro 3  Remessas enviadas de Portugal por país de destino das transferências, 2020 (quadro ordenado pelos valores da transferência)</v>
      </c>
      <c r="C6" s="228" t="str">
        <f>'Gráfico 3'!B2</f>
        <v>Gráfico 3  Saldos das remessas recebidas em Portugal e enviadas de Portugal, principais países, 2020</v>
      </c>
      <c r="D6" s="233"/>
      <c r="E6" s="233"/>
      <c r="F6" s="157"/>
    </row>
    <row r="7" spans="1:11" s="129" customFormat="1" ht="30" customHeight="1" x14ac:dyDescent="0.25">
      <c r="B7" s="230" t="str">
        <f>'Quadro 4'!B2:H2</f>
        <v>Quadro 4  Relação entre remessas recebidas em Portugal e enviadas de Portugal, principais países, 2020</v>
      </c>
      <c r="C7" s="228" t="str">
        <f>'Gráfico 4'!B2</f>
        <v>Gráfico 4  Evolução das remessas recebidas em Portugal, em milhares de euros e em percentagem do PIB e das exportações, 1996-2020</v>
      </c>
      <c r="D7" s="228"/>
      <c r="E7" s="228"/>
      <c r="F7" s="156"/>
    </row>
    <row r="8" spans="1:11" s="130" customFormat="1" ht="30" customHeight="1" x14ac:dyDescent="0.2">
      <c r="A8" s="129"/>
      <c r="B8" s="230" t="str">
        <f>'Quadro 5'!B2:J2</f>
        <v>Quadro 5  Comparação entre a evolução das remessas recebidas em Portugal e a evolução do PIB e das exportações, 1996-2020</v>
      </c>
      <c r="C8" s="228" t="str">
        <f>'Gráfico 5'!B2</f>
        <v>Gráfico 5  Evolução das remessas recebidas em Portugal, principais países de origem das transferências, 2002-2020</v>
      </c>
      <c r="D8" s="228"/>
      <c r="E8" s="228"/>
      <c r="F8" s="157"/>
    </row>
    <row r="9" spans="1:11" s="130" customFormat="1" ht="30" customHeight="1" x14ac:dyDescent="0.2">
      <c r="A9" s="129"/>
      <c r="B9" s="230" t="str">
        <f>'Quadro 6'!B2:V2</f>
        <v>Quadro 6  Evolução das remessas recebidas em Portugal por países de origem das transferências, 2001-2020</v>
      </c>
      <c r="C9" s="242" t="str">
        <f>'Gráfico 6'!B2</f>
        <v>Gráfico 6 Comparação entre a evolução dos saldos das remessas em Portugal e das transferências públicas com a União Europeia, 1996-2020</v>
      </c>
      <c r="D9" s="242"/>
      <c r="E9" s="242"/>
      <c r="F9" s="157"/>
    </row>
    <row r="10" spans="1:11" s="130" customFormat="1" ht="45" customHeight="1" x14ac:dyDescent="0.25">
      <c r="A10" s="129"/>
      <c r="B10" s="230" t="str">
        <f>'Quadro 7'!B2:W2</f>
        <v>Quadro 7  Evolução das remessas recebidas em Portugal por principais países de origem das transferências, 2001-2020 (evolução em termos absolutos e relativos, 2002=100)</v>
      </c>
      <c r="C10" s="228" t="str">
        <f>'Gráfico 7'!B2</f>
        <v>Gráfico 7  Remessas de emigrantes, principais países de destino das transferências, 2018</v>
      </c>
      <c r="D10" s="228"/>
      <c r="E10" s="228"/>
      <c r="F10" s="236"/>
    </row>
    <row r="11" spans="1:11" s="130" customFormat="1" ht="30" customHeight="1" x14ac:dyDescent="0.25">
      <c r="A11" s="129"/>
      <c r="B11" s="228" t="str">
        <f>'Quadro 8'!B2</f>
        <v>Quadro 8  Comparação entre a evolução dos saldos das remessas em Portugal e das transferências públicas com a União Europeia, 1996-2020</v>
      </c>
      <c r="C11" s="228" t="str">
        <f>'Gráfico 8'!B2</f>
        <v>Gráfico 8  Remessas de emigrantes em percentagem do PIB, principais países de destino das transferências, 2018</v>
      </c>
      <c r="D11" s="228"/>
      <c r="E11" s="228"/>
      <c r="F11" s="236"/>
    </row>
    <row r="12" spans="1:11" s="130" customFormat="1" ht="45" customHeight="1" x14ac:dyDescent="0.2">
      <c r="A12" s="129"/>
      <c r="B12" s="231" t="str">
        <f>'Quadro 9'!B2</f>
        <v>Quadro 9  Remessas de emigrantes por países de destino das transferências, 2018 (em valor e em percentagem do PIB, das exportações e do investimento direto estrangeiro)</v>
      </c>
      <c r="C12" s="228" t="str">
        <f>'Gráfico 9'!B2</f>
        <v>Gráfico 9  Remessas de emigrantes em percentagem das exportações, principais países de destino das transferências, 2018</v>
      </c>
      <c r="D12" s="228"/>
      <c r="E12" s="228"/>
      <c r="F12" s="157"/>
    </row>
    <row r="13" spans="1:11" s="130" customFormat="1" ht="45" customHeight="1" x14ac:dyDescent="0.2">
      <c r="A13" s="129"/>
      <c r="B13" s="228" t="str">
        <f>'Quadro 10'!B2</f>
        <v>Quadro 10  Remessas de emigrantes, principais países de destino das transferências, 2018 (quadros ordenados por valor e por percentagem do PIB, das exportações e do investimento direto estrangeiro)</v>
      </c>
      <c r="C13" s="228" t="str">
        <f>'Gráfico 10'!B2</f>
        <v>Gráfico 10  Remessas de emigrantes em percentagem do investimento direto estrangeiro, principais países de destino das transferências, 2018</v>
      </c>
      <c r="D13" s="233"/>
      <c r="E13" s="233"/>
      <c r="F13" s="157"/>
    </row>
    <row r="14" spans="1:11" s="130" customFormat="1" ht="15" customHeight="1" x14ac:dyDescent="0.2">
      <c r="A14" s="129"/>
      <c r="B14" s="234"/>
      <c r="C14" s="204"/>
      <c r="D14" s="205"/>
      <c r="E14" s="205"/>
      <c r="F14" s="157"/>
    </row>
    <row r="15" spans="1:11" s="130" customFormat="1" ht="15" customHeight="1" x14ac:dyDescent="0.2">
      <c r="A15" s="129"/>
      <c r="B15" s="232" t="str">
        <f>Metainformação!B2</f>
        <v>Metainformação</v>
      </c>
      <c r="C15" s="204"/>
      <c r="D15" s="205"/>
      <c r="E15" s="205"/>
      <c r="F15" s="156"/>
    </row>
    <row r="16" spans="1:11" ht="45" customHeight="1" x14ac:dyDescent="0.2">
      <c r="A16" s="206" t="s">
        <v>266</v>
      </c>
      <c r="B16" s="373" t="s">
        <v>341</v>
      </c>
      <c r="C16" s="146"/>
      <c r="D16" s="153"/>
      <c r="E16" s="153"/>
    </row>
    <row r="17" spans="1:6" s="146" customFormat="1" ht="45" customHeight="1" x14ac:dyDescent="0.25">
      <c r="A17" s="374" t="s">
        <v>2</v>
      </c>
      <c r="B17" s="231" t="s">
        <v>317</v>
      </c>
      <c r="C17" s="375"/>
      <c r="D17" s="375"/>
      <c r="E17" s="375"/>
      <c r="F17" s="158"/>
    </row>
    <row r="18" spans="1:6" ht="90" customHeight="1" x14ac:dyDescent="0.25">
      <c r="B18" s="408" t="s">
        <v>316</v>
      </c>
      <c r="C18" s="409"/>
      <c r="D18" s="235"/>
      <c r="E18" s="235"/>
      <c r="F18" s="176"/>
    </row>
    <row r="19" spans="1:6" ht="15" customHeight="1" x14ac:dyDescent="0.25"/>
    <row r="20" spans="1:6" ht="15" customHeight="1" x14ac:dyDescent="0.25"/>
    <row r="21" spans="1:6" ht="15" customHeight="1" x14ac:dyDescent="0.25"/>
    <row r="22" spans="1:6" ht="15" customHeight="1" x14ac:dyDescent="0.25"/>
    <row r="23" spans="1:6" ht="15" customHeight="1" x14ac:dyDescent="0.25"/>
    <row r="24" spans="1:6" ht="15" customHeight="1" x14ac:dyDescent="0.25"/>
    <row r="25" spans="1:6" ht="15" customHeight="1" x14ac:dyDescent="0.25"/>
    <row r="26" spans="1:6" ht="15" customHeight="1" x14ac:dyDescent="0.25"/>
    <row r="27" spans="1:6" ht="15" customHeight="1" x14ac:dyDescent="0.25"/>
    <row r="28" spans="1:6" ht="15" customHeight="1" x14ac:dyDescent="0.25"/>
    <row r="29" spans="1:6" ht="15" customHeight="1" x14ac:dyDescent="0.25"/>
  </sheetData>
  <mergeCells count="1">
    <mergeCell ref="B18:C18"/>
  </mergeCells>
  <hyperlinks>
    <hyperlink ref="B4" location="'Quadro 1'!B2" display="'Quadro 1'!B2" xr:uid="{00000000-0004-0000-0000-000000000000}"/>
    <hyperlink ref="B5" location="'Quadro 2'!B2" display="'Quadro 2'!B2" xr:uid="{00000000-0004-0000-0000-000001000000}"/>
    <hyperlink ref="B6" location="'Quadro 3'!B2" display="'Quadro 3'!B2" xr:uid="{00000000-0004-0000-0000-000002000000}"/>
    <hyperlink ref="B7" location="'Quadro 4'!B2" display="'Quadro 4'!B2" xr:uid="{00000000-0004-0000-0000-000003000000}"/>
    <hyperlink ref="B8" location="'Quadro 5'!B2" display="'Quadro 5'!B2" xr:uid="{00000000-0004-0000-0000-000004000000}"/>
    <hyperlink ref="B9" location="'Quadro 6'!B2" display="'Quadro 6'!B2" xr:uid="{00000000-0004-0000-0000-000005000000}"/>
    <hyperlink ref="B10" location="'Quadro 7'!B2" display="'Quadro 7'!B2" xr:uid="{00000000-0004-0000-0000-000006000000}"/>
    <hyperlink ref="B12" location="'Quadro 9'!B2" display="'Quadro 9'!B2" xr:uid="{00000000-0004-0000-0000-000007000000}"/>
    <hyperlink ref="B13" location="'Quadro 10'!B2" display="'Quadro 10'!B2" xr:uid="{00000000-0004-0000-0000-000008000000}"/>
    <hyperlink ref="C4:E4" location="'Gráfico 1'!A1" display="'Gráfico 1'!A1" xr:uid="{00000000-0004-0000-0000-000009000000}"/>
    <hyperlink ref="C5:E5" location="'Gráfico 2'!A1" display="'Gráfico 2'!A1" xr:uid="{00000000-0004-0000-0000-00000A000000}"/>
    <hyperlink ref="C6:E6" location="'Gráfico 3'!A1" display="'Gráfico 3'!A1" xr:uid="{00000000-0004-0000-0000-00000B000000}"/>
    <hyperlink ref="C13:E13" location="'Gráfico 10'!A1" display="'Gráfico 10'!A1" xr:uid="{00000000-0004-0000-0000-00000C000000}"/>
    <hyperlink ref="B15" location="Metainformação!B2" display="Metainformação!B2" xr:uid="{00000000-0004-0000-0000-00000D000000}"/>
    <hyperlink ref="C12:E12" location="'Gráfico 9'!A1" display="'Gráfico 9'!A1" xr:uid="{00000000-0004-0000-0000-00000E000000}"/>
    <hyperlink ref="C10:E10" location="'Gráfico 7'!A1" display="'Gráfico 7'!A1" xr:uid="{00000000-0004-0000-0000-00000F000000}"/>
    <hyperlink ref="C8:E8" location="'Gráfico 5'!A1" display="'Gráfico 5'!A1" xr:uid="{00000000-0004-0000-0000-000010000000}"/>
    <hyperlink ref="C7:E7" location="'Gráfico 4'!A1" display="'Gráfico 4'!A1" xr:uid="{00000000-0004-0000-0000-000011000000}"/>
    <hyperlink ref="B17" r:id="rId1" xr:uid="{00000000-0004-0000-0000-000012000000}"/>
    <hyperlink ref="B11" location="'Quadro 8'!A1" display="'Quadro 8'!A1" xr:uid="{00000000-0004-0000-0000-000013000000}"/>
    <hyperlink ref="C9:E9" location="'Gráfico 6'!A1" display="Gráfico 6 Comparação entre a evolução das remessas recebidas em Portugal e o saldo das transferências públicas com a União Europeia, 1996-2018" xr:uid="{00000000-0004-0000-0000-000014000000}"/>
    <hyperlink ref="C11:E11" location="'Gráfico 8'!A1" display="'Gráfico 8'!A1" xr:uid="{00000000-0004-0000-0000-000015000000}"/>
  </hyperlinks>
  <pageMargins left="0.23622047244094491" right="0.23622047244094491" top="0.74803149606299213" bottom="0.74803149606299213" header="0.31496062992125984" footer="0.31496062992125984"/>
  <pageSetup paperSize="9" orientation="portrait" horizontalDpi="4294967293" verticalDpi="0" r:id="rId2"/>
  <headerFooter>
    <oddFooter>&amp;C&amp;"Arial,Negrito"&amp;8&amp;P/&amp;N</oddFooter>
  </headerFooter>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S222"/>
  <sheetViews>
    <sheetView showGridLines="0" zoomScaleNormal="100" workbookViewId="0">
      <selection activeCell="C1" sqref="C1"/>
    </sheetView>
  </sheetViews>
  <sheetFormatPr defaultRowHeight="15" x14ac:dyDescent="0.25"/>
  <cols>
    <col min="1" max="1" width="12.7109375" style="61" customWidth="1"/>
    <col min="2" max="2" width="23.5703125" style="61" customWidth="1"/>
    <col min="3" max="8" width="16.7109375" style="84" customWidth="1"/>
    <col min="9" max="9" width="16.7109375" style="61" customWidth="1"/>
    <col min="10" max="16384" width="9.140625" style="61"/>
  </cols>
  <sheetData>
    <row r="1" spans="1:9" s="62" customFormat="1" ht="30" customHeight="1" x14ac:dyDescent="0.25">
      <c r="A1" s="83"/>
      <c r="B1" s="216"/>
      <c r="C1" s="407" t="s">
        <v>347</v>
      </c>
      <c r="D1" s="14"/>
      <c r="E1" s="169"/>
      <c r="F1" s="169"/>
      <c r="G1" s="169"/>
      <c r="H1" s="169"/>
      <c r="I1" s="170"/>
    </row>
    <row r="2" spans="1:9" s="62" customFormat="1" ht="45" customHeight="1" x14ac:dyDescent="0.25">
      <c r="B2" s="460" t="s">
        <v>329</v>
      </c>
      <c r="C2" s="461"/>
      <c r="D2" s="461"/>
      <c r="E2" s="461"/>
      <c r="F2" s="461"/>
      <c r="G2" s="461"/>
      <c r="H2" s="461"/>
      <c r="I2" s="461"/>
    </row>
    <row r="3" spans="1:9" s="62" customFormat="1" ht="15" customHeight="1" thickBot="1" x14ac:dyDescent="0.3">
      <c r="B3" s="458" t="s">
        <v>128</v>
      </c>
      <c r="C3" s="459"/>
      <c r="D3" s="459"/>
      <c r="E3" s="459"/>
      <c r="F3" s="459"/>
      <c r="G3" s="459"/>
      <c r="H3" s="459"/>
      <c r="I3" s="447"/>
    </row>
    <row r="4" spans="1:9" s="62" customFormat="1" ht="45" customHeight="1" x14ac:dyDescent="0.25">
      <c r="B4" s="63" t="s">
        <v>60</v>
      </c>
      <c r="C4" s="64" t="s">
        <v>129</v>
      </c>
      <c r="D4" s="149" t="s">
        <v>222</v>
      </c>
      <c r="E4" s="149" t="s">
        <v>223</v>
      </c>
      <c r="F4" s="168" t="s">
        <v>269</v>
      </c>
      <c r="G4" s="64" t="s">
        <v>126</v>
      </c>
      <c r="H4" s="64" t="s">
        <v>130</v>
      </c>
      <c r="I4" s="64" t="s">
        <v>270</v>
      </c>
    </row>
    <row r="5" spans="1:9" ht="15" customHeight="1" x14ac:dyDescent="0.25">
      <c r="B5" s="309" t="s">
        <v>131</v>
      </c>
      <c r="C5" s="310">
        <v>920445.20327984891</v>
      </c>
      <c r="D5" s="311">
        <v>18353881.12988095</v>
      </c>
      <c r="E5" s="312" t="s">
        <v>127</v>
      </c>
      <c r="F5" s="313">
        <v>23404.553647248998</v>
      </c>
      <c r="G5" s="314">
        <f>+C5*100/D5</f>
        <v>5.0149894551802578</v>
      </c>
      <c r="H5" s="315" t="s">
        <v>127</v>
      </c>
      <c r="I5" s="316">
        <f>+C5*100/F5</f>
        <v>3932.7611931964325</v>
      </c>
    </row>
    <row r="6" spans="1:9" ht="15" customHeight="1" x14ac:dyDescent="0.25">
      <c r="B6" s="317" t="s">
        <v>9</v>
      </c>
      <c r="C6" s="318">
        <v>928540.03200000001</v>
      </c>
      <c r="D6" s="319">
        <v>368288939.76832229</v>
      </c>
      <c r="E6" s="320">
        <v>110144477.44051261</v>
      </c>
      <c r="F6" s="321">
        <v>4624502.6039786795</v>
      </c>
      <c r="G6" s="322">
        <f>+C6*100/D6</f>
        <v>0.25212270359900357</v>
      </c>
      <c r="H6" s="323">
        <f t="shared" ref="H6:H69" si="0">+C6*100/E6</f>
        <v>0.8430200529132208</v>
      </c>
      <c r="I6" s="324">
        <f t="shared" ref="I6:I69" si="1">+C6*100/F6</f>
        <v>20.078700598008808</v>
      </c>
    </row>
    <row r="7" spans="1:9" ht="15" customHeight="1" x14ac:dyDescent="0.25">
      <c r="B7" s="317" t="s">
        <v>231</v>
      </c>
      <c r="C7" s="318">
        <v>1458209.9520000003</v>
      </c>
      <c r="D7" s="319">
        <v>15147020.535386873</v>
      </c>
      <c r="E7" s="320">
        <v>4785182.2219258966</v>
      </c>
      <c r="F7" s="321">
        <v>1201022.15446645</v>
      </c>
      <c r="G7" s="322">
        <f t="shared" ref="G7:G69" si="2">+C7*100/D7</f>
        <v>9.6270414936937012</v>
      </c>
      <c r="H7" s="323">
        <f t="shared" si="0"/>
        <v>30.473446660367994</v>
      </c>
      <c r="I7" s="324">
        <f t="shared" si="1"/>
        <v>121.41407604989644</v>
      </c>
    </row>
    <row r="8" spans="1:9" ht="15" customHeight="1" x14ac:dyDescent="0.25">
      <c r="B8" s="317" t="s">
        <v>10</v>
      </c>
      <c r="C8" s="318">
        <v>18034549.167999994</v>
      </c>
      <c r="D8" s="319">
        <v>3963767526.2509775</v>
      </c>
      <c r="E8" s="320">
        <v>1877737746.8149006</v>
      </c>
      <c r="F8" s="321">
        <v>72211216.445833489</v>
      </c>
      <c r="G8" s="322">
        <f t="shared" si="2"/>
        <v>0.45498503755737374</v>
      </c>
      <c r="H8" s="323">
        <f t="shared" si="0"/>
        <v>0.96044025309663028</v>
      </c>
      <c r="I8" s="324">
        <f t="shared" si="1"/>
        <v>24.974720072092857</v>
      </c>
    </row>
    <row r="9" spans="1:9" ht="15" customHeight="1" x14ac:dyDescent="0.25">
      <c r="B9" s="317" t="s">
        <v>271</v>
      </c>
      <c r="C9" s="325" t="s">
        <v>127</v>
      </c>
      <c r="D9" s="320">
        <v>636000</v>
      </c>
      <c r="E9" s="320">
        <v>438000</v>
      </c>
      <c r="F9" s="321" t="s">
        <v>127</v>
      </c>
      <c r="G9" s="326" t="s">
        <v>127</v>
      </c>
      <c r="H9" s="323" t="s">
        <v>127</v>
      </c>
      <c r="I9" s="324" t="s">
        <v>127</v>
      </c>
    </row>
    <row r="10" spans="1:9" ht="15" customHeight="1" x14ac:dyDescent="0.25">
      <c r="B10" s="317" t="s">
        <v>78</v>
      </c>
      <c r="C10" s="325" t="s">
        <v>127</v>
      </c>
      <c r="D10" s="320">
        <v>3218316.0132262637</v>
      </c>
      <c r="E10" s="320" t="s">
        <v>127</v>
      </c>
      <c r="F10" s="321" t="s">
        <v>127</v>
      </c>
      <c r="G10" s="326" t="s">
        <v>127</v>
      </c>
      <c r="H10" s="323" t="s">
        <v>127</v>
      </c>
      <c r="I10" s="324" t="s">
        <v>127</v>
      </c>
    </row>
    <row r="11" spans="1:9" ht="15" customHeight="1" x14ac:dyDescent="0.25">
      <c r="B11" s="317" t="s">
        <v>11</v>
      </c>
      <c r="C11" s="318">
        <v>1580.0000000000007</v>
      </c>
      <c r="D11" s="319">
        <v>101353230.78459373</v>
      </c>
      <c r="E11" s="320">
        <v>41388899.132588275</v>
      </c>
      <c r="F11" s="321">
        <v>-4098478.7476375499</v>
      </c>
      <c r="G11" s="322">
        <f t="shared" si="2"/>
        <v>1.5589044254129189E-3</v>
      </c>
      <c r="H11" s="323">
        <f t="shared" si="0"/>
        <v>3.817448719615642E-3</v>
      </c>
      <c r="I11" s="324">
        <f t="shared" si="1"/>
        <v>-3.8550889178350534E-2</v>
      </c>
    </row>
    <row r="12" spans="1:9" ht="15" customHeight="1" x14ac:dyDescent="0.25">
      <c r="B12" s="317" t="s">
        <v>272</v>
      </c>
      <c r="C12" s="318">
        <v>32850.000000000015</v>
      </c>
      <c r="D12" s="319">
        <v>1605351.8518518517</v>
      </c>
      <c r="E12" s="320">
        <v>1151703.7037037036</v>
      </c>
      <c r="F12" s="321">
        <v>139466.66666670001</v>
      </c>
      <c r="G12" s="322">
        <f t="shared" si="2"/>
        <v>2.046280381593975</v>
      </c>
      <c r="H12" s="323">
        <f t="shared" si="0"/>
        <v>2.8522961152559829</v>
      </c>
      <c r="I12" s="324">
        <f t="shared" si="1"/>
        <v>23.554015296361491</v>
      </c>
    </row>
    <row r="13" spans="1:9" ht="15" customHeight="1" x14ac:dyDescent="0.25">
      <c r="B13" s="317" t="s">
        <v>12</v>
      </c>
      <c r="C13" s="318">
        <v>334910.016</v>
      </c>
      <c r="D13" s="319">
        <v>786521831.57195723</v>
      </c>
      <c r="E13" s="320">
        <v>314916582.17944002</v>
      </c>
      <c r="F13" s="321">
        <v>4562572.8373718206</v>
      </c>
      <c r="G13" s="322">
        <f t="shared" si="2"/>
        <v>4.2581146836146E-2</v>
      </c>
      <c r="H13" s="323">
        <f t="shared" si="0"/>
        <v>0.10634880312817814</v>
      </c>
      <c r="I13" s="324">
        <f t="shared" si="1"/>
        <v>7.3403763169930736</v>
      </c>
    </row>
    <row r="14" spans="1:9" ht="15" customHeight="1" x14ac:dyDescent="0.25">
      <c r="B14" s="317" t="s">
        <v>13</v>
      </c>
      <c r="C14" s="318">
        <v>1792000.0000000021</v>
      </c>
      <c r="D14" s="319">
        <v>175405660.3773585</v>
      </c>
      <c r="E14" s="320">
        <v>45231560.891938254</v>
      </c>
      <c r="F14" s="321">
        <v>1381890.089621</v>
      </c>
      <c r="G14" s="322">
        <f t="shared" si="2"/>
        <v>1.0216317969128179</v>
      </c>
      <c r="H14" s="323">
        <f t="shared" si="0"/>
        <v>3.9618354190367886</v>
      </c>
      <c r="I14" s="324">
        <f t="shared" si="1"/>
        <v>129.67746230031071</v>
      </c>
    </row>
    <row r="15" spans="1:9" ht="15" customHeight="1" x14ac:dyDescent="0.25">
      <c r="B15" s="317" t="s">
        <v>14</v>
      </c>
      <c r="C15" s="318">
        <v>507479.98400000005</v>
      </c>
      <c r="D15" s="319">
        <v>517626700.41271758</v>
      </c>
      <c r="E15" s="320">
        <v>75676150.102387249</v>
      </c>
      <c r="F15" s="321">
        <v>6663062.11195629</v>
      </c>
      <c r="G15" s="322">
        <f t="shared" si="2"/>
        <v>9.8039761781100687E-2</v>
      </c>
      <c r="H15" s="323">
        <f t="shared" si="0"/>
        <v>0.67059434618885472</v>
      </c>
      <c r="I15" s="324">
        <f t="shared" si="1"/>
        <v>7.6163177751168041</v>
      </c>
    </row>
    <row r="16" spans="1:9" ht="15" customHeight="1" x14ac:dyDescent="0.25">
      <c r="B16" s="317" t="s">
        <v>132</v>
      </c>
      <c r="C16" s="318">
        <v>1488019.9680000001</v>
      </c>
      <c r="D16" s="319">
        <v>12457941.907033281</v>
      </c>
      <c r="E16" s="320">
        <v>4907543.8535830816</v>
      </c>
      <c r="F16" s="321">
        <v>254077.25167227699</v>
      </c>
      <c r="G16" s="322">
        <f t="shared" si="2"/>
        <v>11.944348264779759</v>
      </c>
      <c r="H16" s="323">
        <f t="shared" si="0"/>
        <v>30.321073278103697</v>
      </c>
      <c r="I16" s="324">
        <f t="shared" si="1"/>
        <v>585.65651124065653</v>
      </c>
    </row>
    <row r="17" spans="2:9" ht="15" customHeight="1" x14ac:dyDescent="0.25">
      <c r="B17" s="317" t="s">
        <v>79</v>
      </c>
      <c r="C17" s="318">
        <v>14167.40095689151</v>
      </c>
      <c r="D17" s="385" t="s">
        <v>127</v>
      </c>
      <c r="E17" s="320" t="s">
        <v>127</v>
      </c>
      <c r="F17" s="321">
        <v>-76041.739419513702</v>
      </c>
      <c r="G17" s="391" t="s">
        <v>127</v>
      </c>
      <c r="H17" s="323" t="s">
        <v>127</v>
      </c>
      <c r="I17" s="324">
        <f t="shared" si="1"/>
        <v>-18.631084802954803</v>
      </c>
    </row>
    <row r="18" spans="2:9" ht="15" customHeight="1" x14ac:dyDescent="0.25">
      <c r="B18" s="317" t="s">
        <v>15</v>
      </c>
      <c r="C18" s="318">
        <v>1862200.0639999995</v>
      </c>
      <c r="D18" s="319">
        <v>1432881172.0021703</v>
      </c>
      <c r="E18" s="320">
        <v>312681962.63855511</v>
      </c>
      <c r="F18" s="321">
        <v>40074777.480862297</v>
      </c>
      <c r="G18" s="322">
        <f t="shared" si="2"/>
        <v>0.12996193267009995</v>
      </c>
      <c r="H18" s="323">
        <f t="shared" si="0"/>
        <v>0.59555723914673342</v>
      </c>
      <c r="I18" s="324">
        <f t="shared" si="1"/>
        <v>4.6468132353056548</v>
      </c>
    </row>
    <row r="19" spans="2:9" ht="15" customHeight="1" x14ac:dyDescent="0.25">
      <c r="B19" s="317" t="s">
        <v>16</v>
      </c>
      <c r="C19" s="318">
        <v>3208720.0000000009</v>
      </c>
      <c r="D19" s="319">
        <v>455094861.90206242</v>
      </c>
      <c r="E19" s="320">
        <v>253446654.97168609</v>
      </c>
      <c r="F19" s="321">
        <v>-8100275.7682629097</v>
      </c>
      <c r="G19" s="322">
        <f t="shared" si="2"/>
        <v>0.70506618918728337</v>
      </c>
      <c r="H19" s="323">
        <f t="shared" si="0"/>
        <v>1.2660336749595156</v>
      </c>
      <c r="I19" s="324">
        <f t="shared" si="1"/>
        <v>-39.612478535259868</v>
      </c>
    </row>
    <row r="20" spans="2:9" ht="15" customHeight="1" x14ac:dyDescent="0.25">
      <c r="B20" s="317" t="s">
        <v>133</v>
      </c>
      <c r="C20" s="318">
        <v>1225789.9520000005</v>
      </c>
      <c r="D20" s="319">
        <v>47112941.176470585</v>
      </c>
      <c r="E20" s="320">
        <v>25484470.588235293</v>
      </c>
      <c r="F20" s="321">
        <v>1503918</v>
      </c>
      <c r="G20" s="322">
        <f t="shared" si="2"/>
        <v>2.6018115647005957</v>
      </c>
      <c r="H20" s="323">
        <f t="shared" si="0"/>
        <v>4.8099486616993996</v>
      </c>
      <c r="I20" s="324">
        <f t="shared" si="1"/>
        <v>81.506435324266377</v>
      </c>
    </row>
    <row r="21" spans="2:9" ht="15" customHeight="1" x14ac:dyDescent="0.25">
      <c r="B21" s="317" t="s">
        <v>134</v>
      </c>
      <c r="C21" s="325" t="s">
        <v>127</v>
      </c>
      <c r="D21" s="319">
        <v>13022100</v>
      </c>
      <c r="E21" s="320">
        <v>5132000</v>
      </c>
      <c r="F21" s="321">
        <v>264596.25169574999</v>
      </c>
      <c r="G21" s="326" t="s">
        <v>127</v>
      </c>
      <c r="H21" s="323" t="s">
        <v>127</v>
      </c>
      <c r="I21" s="324" t="s">
        <v>127</v>
      </c>
    </row>
    <row r="22" spans="2:9" ht="15" customHeight="1" x14ac:dyDescent="0.25">
      <c r="B22" s="317" t="s">
        <v>80</v>
      </c>
      <c r="C22" s="325" t="s">
        <v>127</v>
      </c>
      <c r="D22" s="319">
        <v>37652500</v>
      </c>
      <c r="E22" s="320">
        <v>29959042.55319149</v>
      </c>
      <c r="F22" s="321">
        <v>941755.31914889999</v>
      </c>
      <c r="G22" s="326" t="s">
        <v>127</v>
      </c>
      <c r="H22" s="323" t="s">
        <v>127</v>
      </c>
      <c r="I22" s="324" t="s">
        <v>127</v>
      </c>
    </row>
    <row r="23" spans="2:9" ht="15" customHeight="1" x14ac:dyDescent="0.25">
      <c r="B23" s="317" t="s">
        <v>81</v>
      </c>
      <c r="C23" s="318">
        <v>15562379.519999987</v>
      </c>
      <c r="D23" s="319">
        <v>274039092.45530581</v>
      </c>
      <c r="E23" s="320">
        <v>40560411.465979248</v>
      </c>
      <c r="F23" s="321">
        <v>2003078.50141379</v>
      </c>
      <c r="G23" s="322">
        <f t="shared" si="2"/>
        <v>5.6788903293197555</v>
      </c>
      <c r="H23" s="323">
        <f t="shared" si="0"/>
        <v>38.368396565831695</v>
      </c>
      <c r="I23" s="324">
        <f t="shared" si="1"/>
        <v>776.92309657439409</v>
      </c>
    </row>
    <row r="24" spans="2:9" ht="15" customHeight="1" x14ac:dyDescent="0.25">
      <c r="B24" s="317" t="s">
        <v>82</v>
      </c>
      <c r="C24" s="318">
        <v>108310.00000000003</v>
      </c>
      <c r="D24" s="319">
        <v>5086500</v>
      </c>
      <c r="E24" s="320">
        <v>2100093.7000000002</v>
      </c>
      <c r="F24" s="321">
        <v>215370</v>
      </c>
      <c r="G24" s="322">
        <f t="shared" si="2"/>
        <v>2.1293620367639838</v>
      </c>
      <c r="H24" s="323">
        <f>+C24*100/E24</f>
        <v>5.1573889298367988</v>
      </c>
      <c r="I24" s="324">
        <f t="shared" si="1"/>
        <v>50.290198263453611</v>
      </c>
    </row>
    <row r="25" spans="2:9" ht="15" customHeight="1" x14ac:dyDescent="0.25">
      <c r="B25" s="317" t="s">
        <v>17</v>
      </c>
      <c r="C25" s="318">
        <v>11505420.223999998</v>
      </c>
      <c r="D25" s="319">
        <v>543734366.83121526</v>
      </c>
      <c r="E25" s="320">
        <v>451227129.59654868</v>
      </c>
      <c r="F25" s="321">
        <v>-28965673.807819199</v>
      </c>
      <c r="G25" s="322">
        <f t="shared" si="2"/>
        <v>2.1160001879321126</v>
      </c>
      <c r="H25" s="323">
        <f t="shared" si="0"/>
        <v>2.5498068421300881</v>
      </c>
      <c r="I25" s="324">
        <f t="shared" si="1"/>
        <v>-39.720878928402982</v>
      </c>
    </row>
    <row r="26" spans="2:9" ht="15" customHeight="1" x14ac:dyDescent="0.25">
      <c r="B26" s="317" t="s">
        <v>83</v>
      </c>
      <c r="C26" s="318">
        <v>92520.000000000015</v>
      </c>
      <c r="D26" s="320">
        <v>1871200</v>
      </c>
      <c r="E26" s="320">
        <v>1079726.3</v>
      </c>
      <c r="F26" s="321">
        <v>102890.130203373</v>
      </c>
      <c r="G26" s="322">
        <f t="shared" si="2"/>
        <v>4.9444206926036776</v>
      </c>
      <c r="H26" s="323">
        <f t="shared" si="0"/>
        <v>8.5688382324298313</v>
      </c>
      <c r="I26" s="324">
        <f t="shared" si="1"/>
        <v>89.921161356414515</v>
      </c>
    </row>
    <row r="27" spans="2:9" ht="15" customHeight="1" x14ac:dyDescent="0.25">
      <c r="B27" s="317" t="s">
        <v>273</v>
      </c>
      <c r="C27" s="318">
        <v>246078</v>
      </c>
      <c r="D27" s="319">
        <v>14250985.958672706</v>
      </c>
      <c r="E27" s="320">
        <v>3889961.7801120356</v>
      </c>
      <c r="F27" s="321">
        <v>230191.9985399</v>
      </c>
      <c r="G27" s="322">
        <f t="shared" si="2"/>
        <v>1.7267436843571136</v>
      </c>
      <c r="H27" s="323">
        <f t="shared" si="0"/>
        <v>6.3259747501404151</v>
      </c>
      <c r="I27" s="324">
        <f t="shared" si="1"/>
        <v>106.90119620180735</v>
      </c>
    </row>
    <row r="28" spans="2:9" ht="15" customHeight="1" x14ac:dyDescent="0.25">
      <c r="B28" s="317" t="s">
        <v>84</v>
      </c>
      <c r="C28" s="318">
        <v>1483523.6380471343</v>
      </c>
      <c r="D28" s="319">
        <v>7224329</v>
      </c>
      <c r="E28" s="320">
        <v>3703900</v>
      </c>
      <c r="F28" s="321">
        <v>119258.66666670001</v>
      </c>
      <c r="G28" s="326">
        <f t="shared" si="2"/>
        <v>20.535106278342727</v>
      </c>
      <c r="H28" s="323">
        <f t="shared" si="0"/>
        <v>40.053015417455498</v>
      </c>
      <c r="I28" s="324">
        <f t="shared" si="1"/>
        <v>1243.9545732917129</v>
      </c>
    </row>
    <row r="29" spans="2:9" ht="15" customHeight="1" x14ac:dyDescent="0.25">
      <c r="B29" s="317" t="s">
        <v>135</v>
      </c>
      <c r="C29" s="318">
        <v>1200400.0000000002</v>
      </c>
      <c r="D29" s="319">
        <v>60031262.269336477</v>
      </c>
      <c r="E29" s="320">
        <v>42295053.003533572</v>
      </c>
      <c r="F29" s="321">
        <v>1273300</v>
      </c>
      <c r="G29" s="322">
        <f t="shared" si="2"/>
        <v>1.9996247865225312</v>
      </c>
      <c r="H29" s="323">
        <f t="shared" si="0"/>
        <v>2.8381569823300894</v>
      </c>
      <c r="I29" s="324">
        <f t="shared" si="1"/>
        <v>94.274719233487815</v>
      </c>
    </row>
    <row r="30" spans="2:9" ht="15" customHeight="1" x14ac:dyDescent="0.25">
      <c r="B30" s="317" t="s">
        <v>137</v>
      </c>
      <c r="C30" s="318">
        <v>1391590.0319999999</v>
      </c>
      <c r="D30" s="319">
        <v>40287647.930476114</v>
      </c>
      <c r="E30" s="320">
        <v>10470274.257462664</v>
      </c>
      <c r="F30" s="321">
        <v>-159539.11841376298</v>
      </c>
      <c r="G30" s="322">
        <f t="shared" si="2"/>
        <v>3.4541357053195294</v>
      </c>
      <c r="H30" s="323">
        <f t="shared" si="0"/>
        <v>13.290865146231937</v>
      </c>
      <c r="I30" s="324">
        <f t="shared" si="1"/>
        <v>-872.25631295700543</v>
      </c>
    </row>
    <row r="31" spans="2:9" ht="15" customHeight="1" x14ac:dyDescent="0.25">
      <c r="B31" s="317" t="s">
        <v>138</v>
      </c>
      <c r="C31" s="318">
        <v>2117960.0639999988</v>
      </c>
      <c r="D31" s="319">
        <v>20183510.56125528</v>
      </c>
      <c r="E31" s="320">
        <v>8501630.0543150268</v>
      </c>
      <c r="F31" s="321">
        <v>390210.69089335902</v>
      </c>
      <c r="G31" s="322">
        <f t="shared" si="2"/>
        <v>10.493516762468877</v>
      </c>
      <c r="H31" s="323">
        <f t="shared" si="0"/>
        <v>24.9123997453291</v>
      </c>
      <c r="I31" s="324">
        <f t="shared" si="1"/>
        <v>542.7734589103859</v>
      </c>
    </row>
    <row r="32" spans="2:9" ht="15" customHeight="1" x14ac:dyDescent="0.25">
      <c r="B32" s="317" t="s">
        <v>85</v>
      </c>
      <c r="C32" s="318">
        <v>31590</v>
      </c>
      <c r="D32" s="319">
        <v>18663265.549019609</v>
      </c>
      <c r="E32" s="320">
        <v>7528334.9215686284</v>
      </c>
      <c r="F32" s="321">
        <v>260927.93605720002</v>
      </c>
      <c r="G32" s="322">
        <f t="shared" si="2"/>
        <v>0.16926298303492465</v>
      </c>
      <c r="H32" s="323">
        <f t="shared" si="0"/>
        <v>0.41961470005133361</v>
      </c>
      <c r="I32" s="324">
        <f t="shared" si="1"/>
        <v>12.106791046350404</v>
      </c>
    </row>
    <row r="33" spans="2:9" ht="15" customHeight="1" x14ac:dyDescent="0.25">
      <c r="B33" s="317" t="s">
        <v>18</v>
      </c>
      <c r="C33" s="318">
        <v>2933269.952000001</v>
      </c>
      <c r="D33" s="319">
        <v>1885482534.2383273</v>
      </c>
      <c r="E33" s="320">
        <v>280742690.89714819</v>
      </c>
      <c r="F33" s="321">
        <v>73503730.876249999</v>
      </c>
      <c r="G33" s="322">
        <f t="shared" si="2"/>
        <v>0.15557131390691695</v>
      </c>
      <c r="H33" s="323">
        <f t="shared" si="0"/>
        <v>1.0448250469589688</v>
      </c>
      <c r="I33" s="324">
        <f t="shared" si="1"/>
        <v>3.990640906294157</v>
      </c>
    </row>
    <row r="34" spans="2:9" ht="15" customHeight="1" x14ac:dyDescent="0.25">
      <c r="B34" s="317" t="s">
        <v>139</v>
      </c>
      <c r="C34" s="325" t="s">
        <v>127</v>
      </c>
      <c r="D34" s="319">
        <v>13567351.175031507</v>
      </c>
      <c r="E34" s="320">
        <v>7045834.3094373196</v>
      </c>
      <c r="F34" s="321">
        <v>373256.76724630396</v>
      </c>
      <c r="G34" s="326" t="s">
        <v>127</v>
      </c>
      <c r="H34" s="323" t="s">
        <v>127</v>
      </c>
      <c r="I34" s="324" t="s">
        <v>127</v>
      </c>
    </row>
    <row r="35" spans="2:9" ht="15" customHeight="1" x14ac:dyDescent="0.25">
      <c r="B35" s="317" t="s">
        <v>19</v>
      </c>
      <c r="C35" s="318">
        <v>2395409.9839999992</v>
      </c>
      <c r="D35" s="319">
        <v>66230155.099577546</v>
      </c>
      <c r="E35" s="320">
        <v>43591843.693421848</v>
      </c>
      <c r="F35" s="321">
        <v>1504060</v>
      </c>
      <c r="G35" s="322">
        <f t="shared" si="2"/>
        <v>3.6167965791390371</v>
      </c>
      <c r="H35" s="323">
        <f t="shared" si="0"/>
        <v>5.4950875692405603</v>
      </c>
      <c r="I35" s="324">
        <f t="shared" si="1"/>
        <v>159.2629272768373</v>
      </c>
    </row>
    <row r="36" spans="2:9" ht="15" customHeight="1" x14ac:dyDescent="0.25">
      <c r="B36" s="317" t="s">
        <v>86</v>
      </c>
      <c r="C36" s="318">
        <v>436600.51680000027</v>
      </c>
      <c r="D36" s="319">
        <v>16059910.870623903</v>
      </c>
      <c r="E36" s="320">
        <v>4517544.3247909565</v>
      </c>
      <c r="F36" s="321">
        <v>207950.22780000002</v>
      </c>
      <c r="G36" s="322">
        <f t="shared" si="2"/>
        <v>2.7185737225890283</v>
      </c>
      <c r="H36" s="323">
        <f t="shared" si="0"/>
        <v>9.6645541340693644</v>
      </c>
      <c r="I36" s="324">
        <f t="shared" si="1"/>
        <v>209.95433446695182</v>
      </c>
    </row>
    <row r="37" spans="2:9" ht="15" customHeight="1" x14ac:dyDescent="0.25">
      <c r="B37" s="317" t="s">
        <v>87</v>
      </c>
      <c r="C37" s="318">
        <v>33649.999999999985</v>
      </c>
      <c r="D37" s="319">
        <v>3036931.8181818179</v>
      </c>
      <c r="E37" s="320">
        <v>285503.11854976212</v>
      </c>
      <c r="F37" s="321">
        <v>1044.9605011000001</v>
      </c>
      <c r="G37" s="322">
        <f t="shared" si="2"/>
        <v>1.1080261927034609</v>
      </c>
      <c r="H37" s="323">
        <f t="shared" si="0"/>
        <v>11.786211012660067</v>
      </c>
      <c r="I37" s="324">
        <f t="shared" si="1"/>
        <v>3220.2174115268081</v>
      </c>
    </row>
    <row r="38" spans="2:9" ht="15" customHeight="1" x14ac:dyDescent="0.25">
      <c r="B38" s="317" t="s">
        <v>136</v>
      </c>
      <c r="C38" s="318">
        <v>58150</v>
      </c>
      <c r="D38" s="319">
        <v>2446866.4049305813</v>
      </c>
      <c r="E38" s="320">
        <v>754068.0952485397</v>
      </c>
      <c r="F38" s="321">
        <v>13032.399576752201</v>
      </c>
      <c r="G38" s="322">
        <f t="shared" si="2"/>
        <v>2.3765089864662938</v>
      </c>
      <c r="H38" s="323">
        <f t="shared" si="0"/>
        <v>7.7115051500533047</v>
      </c>
      <c r="I38" s="324">
        <f t="shared" si="1"/>
        <v>446.19564998398812</v>
      </c>
    </row>
    <row r="39" spans="2:9" ht="15" customHeight="1" x14ac:dyDescent="0.25">
      <c r="B39" s="317" t="s">
        <v>20</v>
      </c>
      <c r="C39" s="318">
        <v>242010.00000000009</v>
      </c>
      <c r="D39" s="319">
        <v>1966983.3165652363</v>
      </c>
      <c r="E39" s="320">
        <v>968366.81599809206</v>
      </c>
      <c r="F39" s="321">
        <v>105301.87780146</v>
      </c>
      <c r="G39" s="322">
        <f t="shared" si="2"/>
        <v>12.303612235135786</v>
      </c>
      <c r="H39" s="323">
        <f t="shared" si="0"/>
        <v>24.991562701429547</v>
      </c>
      <c r="I39" s="324">
        <f t="shared" si="1"/>
        <v>229.82496138985724</v>
      </c>
    </row>
    <row r="40" spans="2:9" ht="15" customHeight="1" x14ac:dyDescent="0.25">
      <c r="B40" s="317" t="s">
        <v>140</v>
      </c>
      <c r="C40" s="318">
        <v>316600.00000000006</v>
      </c>
      <c r="D40" s="319">
        <v>38694156.862992205</v>
      </c>
      <c r="E40" s="320">
        <v>7473268.8026659628</v>
      </c>
      <c r="F40" s="321">
        <v>781636.11945480003</v>
      </c>
      <c r="G40" s="322">
        <f t="shared" si="2"/>
        <v>0.81821139331453441</v>
      </c>
      <c r="H40" s="323">
        <f t="shared" si="0"/>
        <v>4.2364326556413756</v>
      </c>
      <c r="I40" s="324">
        <f t="shared" si="1"/>
        <v>40.504781204434636</v>
      </c>
    </row>
    <row r="41" spans="2:9" ht="15" customHeight="1" x14ac:dyDescent="0.25">
      <c r="B41" s="317" t="s">
        <v>274</v>
      </c>
      <c r="C41" s="318">
        <v>1433189.9840000004</v>
      </c>
      <c r="D41" s="319">
        <v>24571753.583492205</v>
      </c>
      <c r="E41" s="320">
        <v>15135150.382152855</v>
      </c>
      <c r="F41" s="321">
        <v>3663032.9994704798</v>
      </c>
      <c r="G41" s="322">
        <f t="shared" si="2"/>
        <v>5.8326727847492581</v>
      </c>
      <c r="H41" s="323">
        <f t="shared" si="0"/>
        <v>9.4692814264336391</v>
      </c>
      <c r="I41" s="324">
        <f t="shared" si="1"/>
        <v>39.125773210538348</v>
      </c>
    </row>
    <row r="42" spans="2:9" ht="15" customHeight="1" x14ac:dyDescent="0.25">
      <c r="B42" s="317" t="s">
        <v>21</v>
      </c>
      <c r="C42" s="318">
        <v>1359570.0479999995</v>
      </c>
      <c r="D42" s="319">
        <v>1716262621.0822182</v>
      </c>
      <c r="E42" s="320">
        <v>550529196.58989668</v>
      </c>
      <c r="F42" s="321">
        <v>47845284.756753698</v>
      </c>
      <c r="G42" s="322">
        <f t="shared" si="2"/>
        <v>7.9216900216745378E-2</v>
      </c>
      <c r="H42" s="323">
        <f t="shared" si="0"/>
        <v>0.24695693823715187</v>
      </c>
      <c r="I42" s="324">
        <f t="shared" si="1"/>
        <v>2.8415967318662192</v>
      </c>
    </row>
    <row r="43" spans="2:9" ht="15" customHeight="1" x14ac:dyDescent="0.25">
      <c r="B43" s="317" t="s">
        <v>275</v>
      </c>
      <c r="C43" s="318">
        <v>618040.00000000047</v>
      </c>
      <c r="D43" s="319">
        <v>179339994.85938442</v>
      </c>
      <c r="E43" s="320">
        <v>67477077.554250613</v>
      </c>
      <c r="F43" s="321">
        <v>3587949.0406839801</v>
      </c>
      <c r="G43" s="322">
        <f t="shared" si="2"/>
        <v>0.34461916901725614</v>
      </c>
      <c r="H43" s="323">
        <f t="shared" si="0"/>
        <v>0.91592585571463891</v>
      </c>
      <c r="I43" s="324">
        <f t="shared" si="1"/>
        <v>17.225439742649797</v>
      </c>
    </row>
    <row r="44" spans="2:9" ht="15" customHeight="1" x14ac:dyDescent="0.25">
      <c r="B44" s="317" t="s">
        <v>143</v>
      </c>
      <c r="C44" s="325" t="s">
        <v>127</v>
      </c>
      <c r="D44" s="319">
        <v>11239167.04849162</v>
      </c>
      <c r="E44" s="320">
        <v>4067531.2563856281</v>
      </c>
      <c r="F44" s="321">
        <v>566638.95085360005</v>
      </c>
      <c r="G44" s="326" t="s">
        <v>127</v>
      </c>
      <c r="H44" s="323" t="s">
        <v>127</v>
      </c>
      <c r="I44" s="324" t="s">
        <v>127</v>
      </c>
    </row>
    <row r="45" spans="2:9" ht="15" customHeight="1" x14ac:dyDescent="0.25">
      <c r="B45" s="317" t="s">
        <v>88</v>
      </c>
      <c r="C45" s="318">
        <v>66099.999999999985</v>
      </c>
      <c r="D45" s="319">
        <v>298258019.27504849</v>
      </c>
      <c r="E45" s="320">
        <v>85257763.802917808</v>
      </c>
      <c r="F45" s="321">
        <v>11928369.5651231</v>
      </c>
      <c r="G45" s="322">
        <f t="shared" si="2"/>
        <v>2.2162019368553401E-2</v>
      </c>
      <c r="H45" s="323">
        <f t="shared" si="0"/>
        <v>7.7529596193488037E-2</v>
      </c>
      <c r="I45" s="324">
        <f t="shared" si="1"/>
        <v>0.55414111408207223</v>
      </c>
    </row>
    <row r="46" spans="2:9" ht="15" customHeight="1" x14ac:dyDescent="0.25">
      <c r="B46" s="317" t="s">
        <v>22</v>
      </c>
      <c r="C46" s="318">
        <v>67413594.111999989</v>
      </c>
      <c r="D46" s="319">
        <v>13894817549.374245</v>
      </c>
      <c r="E46" s="320">
        <v>2655591916.2284617</v>
      </c>
      <c r="F46" s="321">
        <v>155815344.61666101</v>
      </c>
      <c r="G46" s="322">
        <f t="shared" si="2"/>
        <v>0.48517077588425023</v>
      </c>
      <c r="H46" s="323">
        <f t="shared" si="0"/>
        <v>2.5385524673437954</v>
      </c>
      <c r="I46" s="324">
        <f t="shared" si="1"/>
        <v>43.265054720927395</v>
      </c>
    </row>
    <row r="47" spans="2:9" ht="15" customHeight="1" x14ac:dyDescent="0.25">
      <c r="B47" s="317" t="s">
        <v>23</v>
      </c>
      <c r="C47" s="318">
        <v>447910.016</v>
      </c>
      <c r="D47" s="319">
        <v>25309818.138875768</v>
      </c>
      <c r="E47" s="320">
        <v>19040523.145961266</v>
      </c>
      <c r="F47" s="321">
        <v>23840776.1705538</v>
      </c>
      <c r="G47" s="322">
        <f t="shared" si="2"/>
        <v>1.769708551607537</v>
      </c>
      <c r="H47" s="323">
        <f t="shared" si="0"/>
        <v>2.3524039364170903</v>
      </c>
      <c r="I47" s="324">
        <f t="shared" si="1"/>
        <v>1.8787560136285424</v>
      </c>
    </row>
    <row r="48" spans="2:9" ht="15" customHeight="1" x14ac:dyDescent="0.25">
      <c r="B48" s="317" t="s">
        <v>145</v>
      </c>
      <c r="C48" s="318">
        <v>6367490.0479999995</v>
      </c>
      <c r="D48" s="319">
        <v>333568923.00446862</v>
      </c>
      <c r="E48" s="320">
        <v>53017149.213859029</v>
      </c>
      <c r="F48" s="321">
        <v>14313721.5474864</v>
      </c>
      <c r="G48" s="322">
        <f t="shared" si="2"/>
        <v>1.9088978645395867</v>
      </c>
      <c r="H48" s="323">
        <f t="shared" si="0"/>
        <v>12.010246009861836</v>
      </c>
      <c r="I48" s="324">
        <f t="shared" si="1"/>
        <v>44.485216698365768</v>
      </c>
    </row>
    <row r="49" spans="2:9" ht="15" customHeight="1" x14ac:dyDescent="0.25">
      <c r="B49" s="317" t="s">
        <v>146</v>
      </c>
      <c r="C49" s="318">
        <v>133640.12783496629</v>
      </c>
      <c r="D49" s="319">
        <v>1178530.7577232777</v>
      </c>
      <c r="E49" s="320">
        <v>156131.47671254451</v>
      </c>
      <c r="F49" s="321">
        <v>7859.5903077999992</v>
      </c>
      <c r="G49" s="322">
        <f t="shared" si="2"/>
        <v>11.339553673858834</v>
      </c>
      <c r="H49" s="323">
        <f>+C49*100/E49</f>
        <v>85.594609523237068</v>
      </c>
      <c r="I49" s="324">
        <f t="shared" si="1"/>
        <v>1700.3447075649658</v>
      </c>
    </row>
    <row r="50" spans="2:9" ht="15" customHeight="1" x14ac:dyDescent="0.25">
      <c r="B50" s="317" t="s">
        <v>147</v>
      </c>
      <c r="C50" s="325" t="s">
        <v>127</v>
      </c>
      <c r="D50" s="319">
        <v>13518403.446956636</v>
      </c>
      <c r="E50" s="320">
        <v>9709768.353747841</v>
      </c>
      <c r="F50" s="321">
        <v>3366085.02942</v>
      </c>
      <c r="G50" s="326" t="s">
        <v>127</v>
      </c>
      <c r="H50" s="323" t="s">
        <v>127</v>
      </c>
      <c r="I50" s="324" t="s">
        <v>127</v>
      </c>
    </row>
    <row r="51" spans="2:9" ht="15" customHeight="1" x14ac:dyDescent="0.25">
      <c r="B51" s="317" t="s">
        <v>148</v>
      </c>
      <c r="C51" s="318">
        <v>1822709.9519999998</v>
      </c>
      <c r="D51" s="319">
        <v>46831342.21254731</v>
      </c>
      <c r="E51" s="320">
        <v>16080742.572542094</v>
      </c>
      <c r="F51" s="321">
        <v>1350994.2262053499</v>
      </c>
      <c r="G51" s="322">
        <f t="shared" si="2"/>
        <v>3.8920728424299771</v>
      </c>
      <c r="H51" s="323">
        <f t="shared" si="0"/>
        <v>11.334737458656178</v>
      </c>
      <c r="I51" s="324">
        <f t="shared" si="1"/>
        <v>134.91619110168941</v>
      </c>
    </row>
    <row r="52" spans="2:9" ht="15" customHeight="1" x14ac:dyDescent="0.25">
      <c r="B52" s="317" t="s">
        <v>169</v>
      </c>
      <c r="C52" s="318">
        <v>6722700.1600000001</v>
      </c>
      <c r="D52" s="319">
        <v>1724845615.6292596</v>
      </c>
      <c r="E52" s="320">
        <v>719489868.2417084</v>
      </c>
      <c r="F52" s="321">
        <v>10565600</v>
      </c>
      <c r="G52" s="322">
        <f t="shared" si="2"/>
        <v>0.3897566309172209</v>
      </c>
      <c r="H52" s="323">
        <f t="shared" si="0"/>
        <v>0.93437037222344155</v>
      </c>
      <c r="I52" s="324">
        <f t="shared" si="1"/>
        <v>63.628191110774587</v>
      </c>
    </row>
    <row r="53" spans="2:9" ht="15" customHeight="1" x14ac:dyDescent="0.25">
      <c r="B53" s="317" t="s">
        <v>168</v>
      </c>
      <c r="C53" s="325" t="s">
        <v>127</v>
      </c>
      <c r="D53" s="320" t="s">
        <v>127</v>
      </c>
      <c r="E53" s="320" t="s">
        <v>127</v>
      </c>
      <c r="F53" s="321">
        <v>25759.138611599999</v>
      </c>
      <c r="G53" s="326" t="s">
        <v>127</v>
      </c>
      <c r="H53" s="323" t="s">
        <v>127</v>
      </c>
      <c r="I53" s="324" t="s">
        <v>127</v>
      </c>
    </row>
    <row r="54" spans="2:9" ht="15" customHeight="1" x14ac:dyDescent="0.25">
      <c r="B54" s="317" t="s">
        <v>276</v>
      </c>
      <c r="C54" s="318">
        <v>325292.79999999987</v>
      </c>
      <c r="D54" s="319">
        <v>58011466.4508643</v>
      </c>
      <c r="E54" s="320">
        <v>13134192.041897824</v>
      </c>
      <c r="F54" s="321">
        <v>1008704.7553518</v>
      </c>
      <c r="G54" s="322">
        <f t="shared" si="2"/>
        <v>0.56073879855377007</v>
      </c>
      <c r="H54" s="323">
        <f t="shared" si="0"/>
        <v>2.4766867955205925</v>
      </c>
      <c r="I54" s="324">
        <f t="shared" si="1"/>
        <v>32.248564138725548</v>
      </c>
    </row>
    <row r="55" spans="2:9" ht="15" customHeight="1" x14ac:dyDescent="0.25">
      <c r="B55" s="317" t="s">
        <v>89</v>
      </c>
      <c r="C55" s="318">
        <v>533510.00000000012</v>
      </c>
      <c r="D55" s="319">
        <v>60553901.42008502</v>
      </c>
      <c r="E55" s="320">
        <v>20272942.762956642</v>
      </c>
      <c r="F55" s="321">
        <v>2505080.2146507604</v>
      </c>
      <c r="G55" s="322">
        <f t="shared" si="2"/>
        <v>0.88104975482726056</v>
      </c>
      <c r="H55" s="323">
        <f t="shared" si="0"/>
        <v>2.6316357039928433</v>
      </c>
      <c r="I55" s="324">
        <f t="shared" si="1"/>
        <v>21.297122418667865</v>
      </c>
    </row>
    <row r="56" spans="2:9" ht="15" customHeight="1" x14ac:dyDescent="0.25">
      <c r="B56" s="317" t="s">
        <v>24</v>
      </c>
      <c r="C56" s="318">
        <v>2884249.9839999997</v>
      </c>
      <c r="D56" s="319">
        <v>61375222.347025596</v>
      </c>
      <c r="E56" s="320">
        <v>30811066.855248593</v>
      </c>
      <c r="F56" s="321">
        <v>1170052.2653746901</v>
      </c>
      <c r="G56" s="322">
        <f t="shared" si="2"/>
        <v>4.6993719512606837</v>
      </c>
      <c r="H56" s="323">
        <f t="shared" si="0"/>
        <v>9.3610844361550392</v>
      </c>
      <c r="I56" s="324">
        <f t="shared" si="1"/>
        <v>246.50608091223737</v>
      </c>
    </row>
    <row r="57" spans="2:9" ht="15" customHeight="1" x14ac:dyDescent="0.25">
      <c r="B57" s="317" t="s">
        <v>90</v>
      </c>
      <c r="C57" s="325" t="s">
        <v>127</v>
      </c>
      <c r="D57" s="320">
        <v>100023000</v>
      </c>
      <c r="E57" s="320">
        <v>14505000</v>
      </c>
      <c r="F57" s="321" t="s">
        <v>127</v>
      </c>
      <c r="G57" s="326" t="s">
        <v>127</v>
      </c>
      <c r="H57" s="323" t="s">
        <v>127</v>
      </c>
      <c r="I57" s="324" t="s">
        <v>127</v>
      </c>
    </row>
    <row r="58" spans="2:9" ht="15" customHeight="1" x14ac:dyDescent="0.25">
      <c r="B58" s="317" t="s">
        <v>149</v>
      </c>
      <c r="C58" s="318">
        <v>155279.99999999994</v>
      </c>
      <c r="D58" s="320">
        <v>3127908.0446927375</v>
      </c>
      <c r="E58" s="320" t="s">
        <v>127</v>
      </c>
      <c r="F58" s="321">
        <v>58857.101251396598</v>
      </c>
      <c r="G58" s="322">
        <f t="shared" si="2"/>
        <v>4.96434031248043</v>
      </c>
      <c r="H58" s="323" t="s">
        <v>127</v>
      </c>
      <c r="I58" s="324">
        <f t="shared" si="1"/>
        <v>263.82542921499277</v>
      </c>
    </row>
    <row r="59" spans="2:9" ht="15" customHeight="1" x14ac:dyDescent="0.25">
      <c r="B59" s="317" t="s">
        <v>25</v>
      </c>
      <c r="C59" s="318">
        <v>1358310.0160000001</v>
      </c>
      <c r="D59" s="319">
        <v>356879499.79789633</v>
      </c>
      <c r="E59" s="320">
        <v>200901417.30783257</v>
      </c>
      <c r="F59" s="321">
        <v>-7837367.0410781605</v>
      </c>
      <c r="G59" s="322">
        <f t="shared" si="2"/>
        <v>0.38060746463980744</v>
      </c>
      <c r="H59" s="323">
        <f t="shared" si="0"/>
        <v>0.67610773194233875</v>
      </c>
      <c r="I59" s="324">
        <f t="shared" si="1"/>
        <v>-17.331203309487236</v>
      </c>
    </row>
    <row r="60" spans="2:9" ht="15" customHeight="1" x14ac:dyDescent="0.25">
      <c r="B60" s="317" t="s">
        <v>91</v>
      </c>
      <c r="C60" s="318">
        <v>58960.000000000022</v>
      </c>
      <c r="D60" s="320">
        <v>3012820.4096331308</v>
      </c>
      <c r="E60" s="320">
        <v>4494480.0810263334</v>
      </c>
      <c r="F60" s="321">
        <v>181913</v>
      </c>
      <c r="G60" s="322">
        <f t="shared" si="2"/>
        <v>1.9569702797910726</v>
      </c>
      <c r="H60" s="323">
        <f t="shared" si="0"/>
        <v>1.3118313784257836</v>
      </c>
      <c r="I60" s="324">
        <f t="shared" si="1"/>
        <v>32.411097612595043</v>
      </c>
    </row>
    <row r="61" spans="2:9" ht="15" customHeight="1" x14ac:dyDescent="0.25">
      <c r="B61" s="317" t="s">
        <v>92</v>
      </c>
      <c r="C61" s="318">
        <v>44149.999999999993</v>
      </c>
      <c r="D61" s="319">
        <v>551074.07407407404</v>
      </c>
      <c r="E61" s="320">
        <v>162867.85185185185</v>
      </c>
      <c r="F61" s="321">
        <v>32551.851851899999</v>
      </c>
      <c r="G61" s="322">
        <f t="shared" si="2"/>
        <v>8.0116271254788618</v>
      </c>
      <c r="H61" s="323">
        <f t="shared" si="0"/>
        <v>27.107866591228692</v>
      </c>
      <c r="I61" s="324">
        <f t="shared" si="1"/>
        <v>135.62976447812454</v>
      </c>
    </row>
    <row r="62" spans="2:9" ht="15" customHeight="1" x14ac:dyDescent="0.25">
      <c r="B62" s="317" t="s">
        <v>268</v>
      </c>
      <c r="C62" s="318">
        <v>25515700.223999996</v>
      </c>
      <c r="D62" s="319">
        <v>249712999.4372538</v>
      </c>
      <c r="E62" s="320">
        <v>47225661.226786718</v>
      </c>
      <c r="F62" s="321">
        <v>9010100</v>
      </c>
      <c r="G62" s="322">
        <f t="shared" si="2"/>
        <v>10.218010388526613</v>
      </c>
      <c r="H62" s="323">
        <f t="shared" si="0"/>
        <v>54.029312795576736</v>
      </c>
      <c r="I62" s="324">
        <f t="shared" si="1"/>
        <v>283.18997818004237</v>
      </c>
    </row>
    <row r="63" spans="2:9" ht="15" customHeight="1" x14ac:dyDescent="0.25">
      <c r="B63" s="317" t="s">
        <v>93</v>
      </c>
      <c r="C63" s="318">
        <v>5388140.1600000001</v>
      </c>
      <c r="D63" s="319">
        <v>26117400</v>
      </c>
      <c r="E63" s="320">
        <v>7517170</v>
      </c>
      <c r="F63" s="321">
        <v>724753.96084165899</v>
      </c>
      <c r="G63" s="322">
        <f t="shared" si="2"/>
        <v>20.630461531392864</v>
      </c>
      <c r="H63" s="323">
        <f t="shared" si="0"/>
        <v>71.677774481620077</v>
      </c>
      <c r="I63" s="324">
        <f t="shared" si="1"/>
        <v>743.444044616567</v>
      </c>
    </row>
    <row r="64" spans="2:9" ht="15" customHeight="1" x14ac:dyDescent="0.25">
      <c r="B64" s="317" t="s">
        <v>277</v>
      </c>
      <c r="C64" s="325" t="s">
        <v>127</v>
      </c>
      <c r="D64" s="319">
        <v>422215043.5849694</v>
      </c>
      <c r="E64" s="320">
        <v>392863172.22600406</v>
      </c>
      <c r="F64" s="321">
        <v>13787465.9400545</v>
      </c>
      <c r="G64" s="326" t="s">
        <v>127</v>
      </c>
      <c r="H64" s="323" t="s">
        <v>127</v>
      </c>
      <c r="I64" s="324" t="s">
        <v>127</v>
      </c>
    </row>
    <row r="65" spans="2:9" ht="15" customHeight="1" x14ac:dyDescent="0.25">
      <c r="B65" s="317" t="s">
        <v>151</v>
      </c>
      <c r="C65" s="318">
        <v>3039079.9679999994</v>
      </c>
      <c r="D65" s="319">
        <v>107562008</v>
      </c>
      <c r="E65" s="320">
        <v>24314052</v>
      </c>
      <c r="F65" s="321">
        <v>937624.26951302693</v>
      </c>
      <c r="G65" s="322">
        <f t="shared" si="2"/>
        <v>2.825421377406788</v>
      </c>
      <c r="H65" s="323">
        <f t="shared" si="0"/>
        <v>12.49927395071788</v>
      </c>
      <c r="I65" s="324">
        <f t="shared" si="1"/>
        <v>324.12556573203932</v>
      </c>
    </row>
    <row r="66" spans="2:9" ht="15" customHeight="1" x14ac:dyDescent="0.25">
      <c r="B66" s="317" t="s">
        <v>153</v>
      </c>
      <c r="C66" s="325" t="s">
        <v>127</v>
      </c>
      <c r="D66" s="319" t="s">
        <v>127</v>
      </c>
      <c r="E66" s="320" t="s">
        <v>127</v>
      </c>
      <c r="F66" s="321">
        <v>67116</v>
      </c>
      <c r="G66" s="326" t="s">
        <v>127</v>
      </c>
      <c r="H66" s="323" t="s">
        <v>127</v>
      </c>
      <c r="I66" s="324" t="s">
        <v>127</v>
      </c>
    </row>
    <row r="67" spans="2:9" ht="15" customHeight="1" x14ac:dyDescent="0.25">
      <c r="B67" s="317" t="s">
        <v>26</v>
      </c>
      <c r="C67" s="318">
        <v>2114190.0159999998</v>
      </c>
      <c r="D67" s="319">
        <v>105701930.96298189</v>
      </c>
      <c r="E67" s="320">
        <v>101703390.23118973</v>
      </c>
      <c r="F67" s="321">
        <v>2312686.6943662101</v>
      </c>
      <c r="G67" s="322">
        <f t="shared" si="2"/>
        <v>2.0001432298719455</v>
      </c>
      <c r="H67" s="323">
        <f t="shared" si="0"/>
        <v>2.0787802758532172</v>
      </c>
      <c r="I67" s="324">
        <f t="shared" si="1"/>
        <v>91.41705277892784</v>
      </c>
    </row>
    <row r="68" spans="2:9" ht="15" customHeight="1" x14ac:dyDescent="0.25">
      <c r="B68" s="317" t="s">
        <v>27</v>
      </c>
      <c r="C68" s="318">
        <v>608129.98400000017</v>
      </c>
      <c r="D68" s="319">
        <v>54161636.034651726</v>
      </c>
      <c r="E68" s="320">
        <v>45926691.43752075</v>
      </c>
      <c r="F68" s="321">
        <v>1709955.18621559</v>
      </c>
      <c r="G68" s="322">
        <f t="shared" si="2"/>
        <v>1.1228057874967599</v>
      </c>
      <c r="H68" s="323">
        <f t="shared" si="0"/>
        <v>1.3241319262618949</v>
      </c>
      <c r="I68" s="324">
        <f t="shared" si="1"/>
        <v>35.564088983284478</v>
      </c>
    </row>
    <row r="69" spans="2:9" ht="15" customHeight="1" x14ac:dyDescent="0.25">
      <c r="B69" s="317" t="s">
        <v>28</v>
      </c>
      <c r="C69" s="318">
        <v>10985875.199999994</v>
      </c>
      <c r="D69" s="319">
        <v>1422153839.8407831</v>
      </c>
      <c r="E69" s="320">
        <v>499846082.00156826</v>
      </c>
      <c r="F69" s="321">
        <v>11431907.233631</v>
      </c>
      <c r="G69" s="322">
        <f t="shared" si="2"/>
        <v>0.77248149196221372</v>
      </c>
      <c r="H69" s="323">
        <f t="shared" si="0"/>
        <v>2.1978516178437357</v>
      </c>
      <c r="I69" s="324">
        <f t="shared" si="1"/>
        <v>96.098358528322848</v>
      </c>
    </row>
    <row r="70" spans="2:9" ht="15" customHeight="1" x14ac:dyDescent="0.25">
      <c r="B70" s="317" t="s">
        <v>29</v>
      </c>
      <c r="C70" s="318">
        <v>6668000.256000001</v>
      </c>
      <c r="D70" s="319">
        <v>20580159776</v>
      </c>
      <c r="E70" s="320">
        <v>2528704000</v>
      </c>
      <c r="F70" s="321">
        <v>351631000</v>
      </c>
      <c r="G70" s="322">
        <f t="shared" ref="G70:G133" si="3">+C70*100/D70</f>
        <v>3.2400138427380112E-2</v>
      </c>
      <c r="H70" s="323">
        <f t="shared" ref="H70:H133" si="4">+C70*100/E70</f>
        <v>0.2636923995849258</v>
      </c>
      <c r="I70" s="324">
        <f t="shared" ref="I70:I133" si="5">+C70*100/F70</f>
        <v>1.8963061436562765</v>
      </c>
    </row>
    <row r="71" spans="2:9" ht="15" customHeight="1" x14ac:dyDescent="0.25">
      <c r="B71" s="317" t="s">
        <v>30</v>
      </c>
      <c r="C71" s="318">
        <v>566510.00000000012</v>
      </c>
      <c r="D71" s="319">
        <v>30631142.226853311</v>
      </c>
      <c r="E71" s="320">
        <v>22703453.650265083</v>
      </c>
      <c r="F71" s="321">
        <v>2962634.48584416</v>
      </c>
      <c r="G71" s="322">
        <f t="shared" si="3"/>
        <v>1.8494576395631748</v>
      </c>
      <c r="H71" s="323">
        <f t="shared" si="4"/>
        <v>2.4952591298521916</v>
      </c>
      <c r="I71" s="324">
        <f t="shared" si="5"/>
        <v>19.121832365985618</v>
      </c>
    </row>
    <row r="72" spans="2:9" ht="15" customHeight="1" x14ac:dyDescent="0.25">
      <c r="B72" s="317" t="s">
        <v>154</v>
      </c>
      <c r="C72" s="318">
        <v>392980.00000000006</v>
      </c>
      <c r="D72" s="319">
        <v>84269348.327345431</v>
      </c>
      <c r="E72" s="320">
        <v>7055599.3902298901</v>
      </c>
      <c r="F72" s="321">
        <v>2516228.0202911003</v>
      </c>
      <c r="G72" s="322">
        <f t="shared" si="3"/>
        <v>0.46633800759140076</v>
      </c>
      <c r="H72" s="323">
        <f t="shared" si="4"/>
        <v>5.5697606718455672</v>
      </c>
      <c r="I72" s="324">
        <f t="shared" si="5"/>
        <v>15.617821470509519</v>
      </c>
    </row>
    <row r="73" spans="2:9" ht="15" customHeight="1" x14ac:dyDescent="0.25">
      <c r="B73" s="317" t="s">
        <v>94</v>
      </c>
      <c r="C73" s="318">
        <v>284670.00000000012</v>
      </c>
      <c r="D73" s="319">
        <v>5581393.120628532</v>
      </c>
      <c r="E73" s="320">
        <v>2674235.8915397143</v>
      </c>
      <c r="F73" s="321">
        <v>322557.66138099303</v>
      </c>
      <c r="G73" s="322">
        <f t="shared" si="3"/>
        <v>5.1003395361612309</v>
      </c>
      <c r="H73" s="323">
        <f t="shared" si="4"/>
        <v>10.644909856329051</v>
      </c>
      <c r="I73" s="324">
        <f t="shared" si="5"/>
        <v>88.253988071843864</v>
      </c>
    </row>
    <row r="74" spans="2:9" ht="15" customHeight="1" x14ac:dyDescent="0.25">
      <c r="B74" s="317" t="s">
        <v>196</v>
      </c>
      <c r="C74" s="318">
        <v>33808970.239999987</v>
      </c>
      <c r="D74" s="319">
        <v>346841896.8902806</v>
      </c>
      <c r="E74" s="320">
        <v>104793441.99579272</v>
      </c>
      <c r="F74" s="321">
        <v>7685339.3339066599</v>
      </c>
      <c r="G74" s="322">
        <f t="shared" si="3"/>
        <v>9.7476604017925386</v>
      </c>
      <c r="H74" s="323">
        <f t="shared" si="4"/>
        <v>32.262486655755957</v>
      </c>
      <c r="I74" s="324">
        <f t="shared" si="5"/>
        <v>439.91512633462338</v>
      </c>
    </row>
    <row r="75" spans="2:9" ht="15" customHeight="1" x14ac:dyDescent="0.25">
      <c r="B75" s="317" t="s">
        <v>31</v>
      </c>
      <c r="C75" s="318">
        <v>923709.98399999959</v>
      </c>
      <c r="D75" s="319">
        <v>275946554.57882333</v>
      </c>
      <c r="E75" s="320">
        <v>106288267.79137246</v>
      </c>
      <c r="F75" s="321">
        <v>8854309.5156385489</v>
      </c>
      <c r="G75" s="322">
        <f t="shared" si="3"/>
        <v>0.33474235089104709</v>
      </c>
      <c r="H75" s="323">
        <f t="shared" si="4"/>
        <v>0.86906109507128326</v>
      </c>
      <c r="I75" s="324">
        <f t="shared" si="5"/>
        <v>10.432320920886445</v>
      </c>
    </row>
    <row r="76" spans="2:9" ht="15" customHeight="1" x14ac:dyDescent="0.25">
      <c r="B76" s="317" t="s">
        <v>32</v>
      </c>
      <c r="C76" s="318">
        <v>27011081.024000004</v>
      </c>
      <c r="D76" s="319">
        <v>2787863958.8854885</v>
      </c>
      <c r="E76" s="320">
        <v>884286927.39607775</v>
      </c>
      <c r="F76" s="321">
        <v>51038713.850741401</v>
      </c>
      <c r="G76" s="322">
        <f t="shared" si="3"/>
        <v>0.96888088595249444</v>
      </c>
      <c r="H76" s="323">
        <f t="shared" si="4"/>
        <v>3.0545607072964871</v>
      </c>
      <c r="I76" s="324">
        <f t="shared" si="5"/>
        <v>52.922730582498083</v>
      </c>
    </row>
    <row r="77" spans="2:9" ht="15" customHeight="1" x14ac:dyDescent="0.25">
      <c r="B77" s="317" t="s">
        <v>156</v>
      </c>
      <c r="C77" s="325">
        <v>18460</v>
      </c>
      <c r="D77" s="319">
        <v>16862282.413877845</v>
      </c>
      <c r="E77" s="320">
        <v>8521609.5422331393</v>
      </c>
      <c r="F77" s="321">
        <v>1553136.8833639</v>
      </c>
      <c r="G77" s="326">
        <f t="shared" ref="G77" si="6">+C77*100/D77</f>
        <v>0.10947509682797874</v>
      </c>
      <c r="H77" s="323">
        <f t="shared" ref="H77" si="7">+C77*100/E77</f>
        <v>0.21662574315934272</v>
      </c>
      <c r="I77" s="324">
        <f t="shared" ref="I77" si="8">+C77*100/F77</f>
        <v>1.1885623345714353</v>
      </c>
    </row>
    <row r="78" spans="2:9" ht="15" customHeight="1" x14ac:dyDescent="0.25">
      <c r="B78" s="317" t="s">
        <v>157</v>
      </c>
      <c r="C78" s="318">
        <v>228180.00000000003</v>
      </c>
      <c r="D78" s="319">
        <v>1670670.6685939049</v>
      </c>
      <c r="E78" s="320">
        <v>362985.80738414766</v>
      </c>
      <c r="F78" s="321">
        <v>32266.0715504</v>
      </c>
      <c r="G78" s="322">
        <f t="shared" si="3"/>
        <v>13.657988033754393</v>
      </c>
      <c r="H78" s="323">
        <f t="shared" si="4"/>
        <v>62.861961916466143</v>
      </c>
      <c r="I78" s="324">
        <f t="shared" si="5"/>
        <v>707.18246453888901</v>
      </c>
    </row>
    <row r="79" spans="2:9" ht="15" customHeight="1" x14ac:dyDescent="0.25">
      <c r="B79" s="317" t="s">
        <v>158</v>
      </c>
      <c r="C79" s="318">
        <v>3536410.1119999997</v>
      </c>
      <c r="D79" s="319">
        <v>65556464.048153877</v>
      </c>
      <c r="E79" s="320">
        <v>23118048.350162476</v>
      </c>
      <c r="F79" s="321">
        <v>2318800</v>
      </c>
      <c r="G79" s="322">
        <f t="shared" si="3"/>
        <v>5.3944491414338085</v>
      </c>
      <c r="H79" s="323">
        <f t="shared" si="4"/>
        <v>15.297182783057661</v>
      </c>
      <c r="I79" s="324">
        <f t="shared" si="5"/>
        <v>152.51035501121268</v>
      </c>
    </row>
    <row r="80" spans="2:9" ht="15" customHeight="1" x14ac:dyDescent="0.25">
      <c r="B80" s="317" t="s">
        <v>278</v>
      </c>
      <c r="C80" s="318">
        <v>2034290.0480000004</v>
      </c>
      <c r="D80" s="319">
        <v>17599700.090762004</v>
      </c>
      <c r="E80" s="320">
        <v>8898149.2443076447</v>
      </c>
      <c r="F80" s="321">
        <v>1268912.41955</v>
      </c>
      <c r="G80" s="322">
        <f t="shared" si="3"/>
        <v>11.558663144878185</v>
      </c>
      <c r="H80" s="323">
        <f t="shared" si="4"/>
        <v>22.861945693947352</v>
      </c>
      <c r="I80" s="324">
        <f t="shared" si="5"/>
        <v>160.31760873783784</v>
      </c>
    </row>
    <row r="81" spans="2:9" ht="15" customHeight="1" x14ac:dyDescent="0.25">
      <c r="B81" s="317" t="s">
        <v>160</v>
      </c>
      <c r="C81" s="318">
        <v>45910.000000000007</v>
      </c>
      <c r="D81" s="319">
        <v>1168696.2962962962</v>
      </c>
      <c r="E81" s="320">
        <v>621851.8518518518</v>
      </c>
      <c r="F81" s="321">
        <v>131044.4444444</v>
      </c>
      <c r="G81" s="322">
        <f t="shared" si="3"/>
        <v>3.9283088468315452</v>
      </c>
      <c r="H81" s="323">
        <f t="shared" si="4"/>
        <v>7.3827873734365719</v>
      </c>
      <c r="I81" s="324">
        <f t="shared" si="5"/>
        <v>35.033915550291695</v>
      </c>
    </row>
    <row r="82" spans="2:9" ht="15" customHeight="1" x14ac:dyDescent="0.25">
      <c r="B82" s="317" t="s">
        <v>33</v>
      </c>
      <c r="C82" s="318">
        <v>489700.00000000017</v>
      </c>
      <c r="D82" s="319">
        <v>218138367.20879906</v>
      </c>
      <c r="E82" s="320">
        <v>78811714.870197579</v>
      </c>
      <c r="F82" s="321">
        <v>4611617.0078291902</v>
      </c>
      <c r="G82" s="322">
        <f t="shared" si="3"/>
        <v>0.22449054069028856</v>
      </c>
      <c r="H82" s="323">
        <f t="shared" si="4"/>
        <v>0.62135432632893872</v>
      </c>
      <c r="I82" s="324">
        <f t="shared" si="5"/>
        <v>10.61883498062895</v>
      </c>
    </row>
    <row r="83" spans="2:9" ht="15" customHeight="1" x14ac:dyDescent="0.25">
      <c r="B83" s="317" t="s">
        <v>159</v>
      </c>
      <c r="C83" s="325" t="s">
        <v>127</v>
      </c>
      <c r="D83" s="320">
        <v>3051626.3896367149</v>
      </c>
      <c r="E83" s="320">
        <v>1245985.493934691</v>
      </c>
      <c r="F83" s="321" t="s">
        <v>127</v>
      </c>
      <c r="G83" s="326" t="s">
        <v>127</v>
      </c>
      <c r="H83" s="323" t="s">
        <v>127</v>
      </c>
      <c r="I83" s="324" t="s">
        <v>127</v>
      </c>
    </row>
    <row r="84" spans="2:9" ht="15" customHeight="1" x14ac:dyDescent="0.25">
      <c r="B84" s="317" t="s">
        <v>95</v>
      </c>
      <c r="C84" s="325" t="s">
        <v>127</v>
      </c>
      <c r="D84" s="320">
        <v>5920000</v>
      </c>
      <c r="E84" s="320">
        <v>1165000</v>
      </c>
      <c r="F84" s="321" t="s">
        <v>127</v>
      </c>
      <c r="G84" s="326" t="s">
        <v>127</v>
      </c>
      <c r="H84" s="323" t="s">
        <v>127</v>
      </c>
      <c r="I84" s="324" t="s">
        <v>127</v>
      </c>
    </row>
    <row r="85" spans="2:9" ht="15" customHeight="1" x14ac:dyDescent="0.25">
      <c r="B85" s="317" t="s">
        <v>96</v>
      </c>
      <c r="C85" s="318">
        <v>9490600.4159999974</v>
      </c>
      <c r="D85" s="319">
        <v>73118147.941270351</v>
      </c>
      <c r="E85" s="320">
        <v>13323208.187041176</v>
      </c>
      <c r="F85" s="321">
        <v>966759.86</v>
      </c>
      <c r="G85" s="322">
        <f t="shared" si="3"/>
        <v>12.979815111869351</v>
      </c>
      <c r="H85" s="323">
        <f t="shared" si="4"/>
        <v>71.233596914225458</v>
      </c>
      <c r="I85" s="324">
        <f t="shared" si="5"/>
        <v>981.69160808972742</v>
      </c>
    </row>
    <row r="86" spans="2:9" ht="15" customHeight="1" x14ac:dyDescent="0.25">
      <c r="B86" s="317" t="s">
        <v>162</v>
      </c>
      <c r="C86" s="318">
        <v>269179.99999999994</v>
      </c>
      <c r="D86" s="319">
        <v>4787635.8212892851</v>
      </c>
      <c r="E86" s="320" t="s">
        <v>127</v>
      </c>
      <c r="F86" s="321">
        <v>1713333.0862184998</v>
      </c>
      <c r="G86" s="322">
        <f t="shared" si="3"/>
        <v>5.6223992393705329</v>
      </c>
      <c r="H86" s="323" t="s">
        <v>127</v>
      </c>
      <c r="I86" s="324">
        <f t="shared" si="5"/>
        <v>15.710897207623972</v>
      </c>
    </row>
    <row r="87" spans="2:9" ht="15" customHeight="1" x14ac:dyDescent="0.25">
      <c r="B87" s="317" t="s">
        <v>161</v>
      </c>
      <c r="C87" s="318">
        <v>31810.837408312971</v>
      </c>
      <c r="D87" s="319">
        <v>10907214.993568733</v>
      </c>
      <c r="E87" s="320">
        <v>4101524.5845855894</v>
      </c>
      <c r="F87" s="321">
        <v>44400</v>
      </c>
      <c r="G87" s="322">
        <f t="shared" si="3"/>
        <v>0.29164949464248874</v>
      </c>
      <c r="H87" s="323">
        <f t="shared" si="4"/>
        <v>0.77558568167224773</v>
      </c>
      <c r="I87" s="324">
        <f t="shared" si="5"/>
        <v>71.646030198903077</v>
      </c>
    </row>
    <row r="88" spans="2:9" ht="15" customHeight="1" x14ac:dyDescent="0.25">
      <c r="B88" s="317" t="s">
        <v>152</v>
      </c>
      <c r="C88" s="325" t="s">
        <v>127</v>
      </c>
      <c r="D88" s="319">
        <v>13278488.56730576</v>
      </c>
      <c r="E88" s="320">
        <v>7809387.5827825004</v>
      </c>
      <c r="F88" s="321">
        <v>452287.11438620003</v>
      </c>
      <c r="G88" s="326" t="s">
        <v>127</v>
      </c>
      <c r="H88" s="323" t="s">
        <v>127</v>
      </c>
      <c r="I88" s="324" t="s">
        <v>127</v>
      </c>
    </row>
    <row r="89" spans="2:9" ht="15" customHeight="1" x14ac:dyDescent="0.25">
      <c r="B89" s="317" t="s">
        <v>34</v>
      </c>
      <c r="C89" s="318">
        <v>54558.400000000009</v>
      </c>
      <c r="D89" s="319">
        <v>1458868.2418558763</v>
      </c>
      <c r="E89" s="320">
        <v>369612.5549445356</v>
      </c>
      <c r="F89" s="321">
        <v>30612.874129099997</v>
      </c>
      <c r="G89" s="322">
        <f t="shared" si="3"/>
        <v>3.7397756997297029</v>
      </c>
      <c r="H89" s="323">
        <f t="shared" si="4"/>
        <v>14.760970445981494</v>
      </c>
      <c r="I89" s="324">
        <f t="shared" si="5"/>
        <v>178.22044336613877</v>
      </c>
    </row>
    <row r="90" spans="2:9" ht="15" customHeight="1" x14ac:dyDescent="0.25">
      <c r="B90" s="317" t="s">
        <v>97</v>
      </c>
      <c r="C90" s="318">
        <v>3142259.9679999999</v>
      </c>
      <c r="D90" s="319">
        <v>15965670.198454797</v>
      </c>
      <c r="E90" s="320">
        <v>1768470.4305102467</v>
      </c>
      <c r="F90" s="321">
        <v>75000</v>
      </c>
      <c r="G90" s="322">
        <f t="shared" si="3"/>
        <v>19.681353359686192</v>
      </c>
      <c r="H90" s="323">
        <f t="shared" si="4"/>
        <v>177.68235836962126</v>
      </c>
      <c r="I90" s="324">
        <f t="shared" si="5"/>
        <v>4189.6799573333337</v>
      </c>
    </row>
    <row r="91" spans="2:9" ht="15" customHeight="1" x14ac:dyDescent="0.25">
      <c r="B91" s="317" t="s">
        <v>35</v>
      </c>
      <c r="C91" s="318">
        <v>2492139.92</v>
      </c>
      <c r="D91" s="319">
        <v>914043438.17960715</v>
      </c>
      <c r="E91" s="320">
        <v>774043642.95137191</v>
      </c>
      <c r="F91" s="321">
        <v>35689139.7610939</v>
      </c>
      <c r="G91" s="322">
        <f t="shared" si="3"/>
        <v>0.27265005314881996</v>
      </c>
      <c r="H91" s="323">
        <f t="shared" si="4"/>
        <v>0.32196374748297812</v>
      </c>
      <c r="I91" s="324">
        <f t="shared" si="5"/>
        <v>6.9829083488215016</v>
      </c>
    </row>
    <row r="92" spans="2:9" ht="15" customHeight="1" x14ac:dyDescent="0.25">
      <c r="B92" s="317" t="s">
        <v>98</v>
      </c>
      <c r="C92" s="318">
        <v>4776549.824000001</v>
      </c>
      <c r="D92" s="319">
        <v>24024189.735887576</v>
      </c>
      <c r="E92" s="320">
        <v>10032351.993707824</v>
      </c>
      <c r="F92" s="321">
        <v>955095.29798042797</v>
      </c>
      <c r="G92" s="322">
        <f t="shared" si="3"/>
        <v>19.882251499474062</v>
      </c>
      <c r="H92" s="323">
        <f t="shared" si="4"/>
        <v>47.611465656266823</v>
      </c>
      <c r="I92" s="324">
        <f t="shared" si="5"/>
        <v>500.11237979080522</v>
      </c>
    </row>
    <row r="93" spans="2:9" ht="15" customHeight="1" x14ac:dyDescent="0.25">
      <c r="B93" s="317" t="s">
        <v>99</v>
      </c>
      <c r="C93" s="318">
        <v>424700.00000000023</v>
      </c>
      <c r="D93" s="319">
        <v>361696880.78076166</v>
      </c>
      <c r="E93" s="320">
        <v>681282515.78745937</v>
      </c>
      <c r="F93" s="321">
        <v>53171228.235911399</v>
      </c>
      <c r="G93" s="322">
        <f t="shared" si="3"/>
        <v>0.11741876210910074</v>
      </c>
      <c r="H93" s="323">
        <f t="shared" si="4"/>
        <v>6.2338309021347973E-2</v>
      </c>
      <c r="I93" s="324">
        <f t="shared" si="5"/>
        <v>0.7987402474806129</v>
      </c>
    </row>
    <row r="94" spans="2:9" ht="15" customHeight="1" x14ac:dyDescent="0.25">
      <c r="B94" s="317" t="s">
        <v>36</v>
      </c>
      <c r="C94" s="318">
        <v>4860160.1280000014</v>
      </c>
      <c r="D94" s="319">
        <v>160418835.85090682</v>
      </c>
      <c r="E94" s="320">
        <v>134579292.77665025</v>
      </c>
      <c r="F94" s="321">
        <v>32049970.433217097</v>
      </c>
      <c r="G94" s="322">
        <f t="shared" si="3"/>
        <v>3.0296692419068743</v>
      </c>
      <c r="H94" s="323">
        <f t="shared" si="4"/>
        <v>3.6113729146028386</v>
      </c>
      <c r="I94" s="324">
        <f t="shared" si="5"/>
        <v>15.1643201610035</v>
      </c>
    </row>
    <row r="95" spans="2:9" ht="15" customHeight="1" x14ac:dyDescent="0.25">
      <c r="B95" s="317" t="s">
        <v>219</v>
      </c>
      <c r="C95" s="318">
        <v>3770579.9680000003</v>
      </c>
      <c r="D95" s="319">
        <v>23486270.352332655</v>
      </c>
      <c r="E95" s="320" t="s">
        <v>127</v>
      </c>
      <c r="F95" s="321">
        <v>-370982.77777780005</v>
      </c>
      <c r="G95" s="322">
        <f t="shared" si="3"/>
        <v>16.054400768768748</v>
      </c>
      <c r="H95" s="323" t="s">
        <v>127</v>
      </c>
      <c r="I95" s="324">
        <f t="shared" si="5"/>
        <v>-1016.376013621416</v>
      </c>
    </row>
    <row r="96" spans="2:9" ht="15" customHeight="1" x14ac:dyDescent="0.25">
      <c r="B96" s="317" t="s">
        <v>165</v>
      </c>
      <c r="C96" s="325" t="s">
        <v>127</v>
      </c>
      <c r="D96" s="320">
        <v>7491969.3128752494</v>
      </c>
      <c r="E96" s="320" t="s">
        <v>127</v>
      </c>
      <c r="F96" s="321" t="s">
        <v>127</v>
      </c>
      <c r="G96" s="322" t="s">
        <v>127</v>
      </c>
      <c r="H96" s="323" t="s">
        <v>127</v>
      </c>
      <c r="I96" s="324" t="s">
        <v>127</v>
      </c>
    </row>
    <row r="97" spans="1:45" ht="15" customHeight="1" x14ac:dyDescent="0.25">
      <c r="B97" s="317" t="s">
        <v>141</v>
      </c>
      <c r="C97" s="325" t="s">
        <v>127</v>
      </c>
      <c r="D97" s="320">
        <v>5517361.2376342257</v>
      </c>
      <c r="E97" s="320" t="s">
        <v>127</v>
      </c>
      <c r="F97" s="321">
        <v>34689770.001103401</v>
      </c>
      <c r="G97" s="322" t="s">
        <v>127</v>
      </c>
      <c r="H97" s="323" t="s">
        <v>127</v>
      </c>
      <c r="I97" s="324" t="s">
        <v>127</v>
      </c>
    </row>
    <row r="98" spans="1:45" ht="15" customHeight="1" x14ac:dyDescent="0.25">
      <c r="B98" s="317" t="s">
        <v>144</v>
      </c>
      <c r="C98" s="325" t="s">
        <v>127</v>
      </c>
      <c r="D98" s="320" t="s">
        <v>127</v>
      </c>
      <c r="E98" s="320" t="s">
        <v>127</v>
      </c>
      <c r="F98" s="321" t="s">
        <v>127</v>
      </c>
      <c r="G98" s="322" t="s">
        <v>127</v>
      </c>
      <c r="H98" s="323" t="s">
        <v>127</v>
      </c>
      <c r="I98" s="324" t="s">
        <v>127</v>
      </c>
    </row>
    <row r="99" spans="1:45" ht="15" customHeight="1" x14ac:dyDescent="0.25">
      <c r="B99" s="317" t="s">
        <v>279</v>
      </c>
      <c r="C99" s="318">
        <v>158409.99999999997</v>
      </c>
      <c r="D99" s="320">
        <v>3116887.8472112245</v>
      </c>
      <c r="E99" s="320">
        <v>1606483.3877046842</v>
      </c>
      <c r="F99" s="321" t="s">
        <v>127</v>
      </c>
      <c r="G99" s="322">
        <f t="shared" ref="G99" si="9">+C99*100/D99</f>
        <v>5.0823131201764049</v>
      </c>
      <c r="H99" s="323">
        <f t="shared" ref="H99:H101" si="10">+C99*100/E99</f>
        <v>9.8606684147747981</v>
      </c>
      <c r="I99" s="324" t="s">
        <v>127</v>
      </c>
    </row>
    <row r="100" spans="1:45" ht="15" customHeight="1" x14ac:dyDescent="0.25">
      <c r="B100" s="317" t="s">
        <v>190</v>
      </c>
      <c r="C100" s="325" t="s">
        <v>127</v>
      </c>
      <c r="D100" s="320">
        <v>1323000</v>
      </c>
      <c r="E100" s="320">
        <v>712000</v>
      </c>
      <c r="F100" s="321" t="s">
        <v>127</v>
      </c>
      <c r="G100" s="322" t="s">
        <v>127</v>
      </c>
      <c r="H100" s="323" t="s">
        <v>127</v>
      </c>
      <c r="I100" s="324" t="s">
        <v>127</v>
      </c>
    </row>
    <row r="101" spans="1:45" ht="15" customHeight="1" x14ac:dyDescent="0.25">
      <c r="B101" s="317" t="s">
        <v>180</v>
      </c>
      <c r="C101" s="318">
        <v>28340</v>
      </c>
      <c r="D101" s="319">
        <v>221278</v>
      </c>
      <c r="E101" s="320">
        <v>89500.7</v>
      </c>
      <c r="F101" s="321">
        <v>4177.2337977999996</v>
      </c>
      <c r="G101" s="322">
        <f t="shared" si="3"/>
        <v>12.807418722150418</v>
      </c>
      <c r="H101" s="323">
        <f t="shared" si="10"/>
        <v>31.664556813522129</v>
      </c>
      <c r="I101" s="324">
        <f t="shared" si="5"/>
        <v>678.43940204940577</v>
      </c>
    </row>
    <row r="102" spans="1:45" ht="15" customHeight="1" x14ac:dyDescent="0.25">
      <c r="B102" s="317" t="s">
        <v>203</v>
      </c>
      <c r="C102" s="318">
        <v>19330.000000000004</v>
      </c>
      <c r="D102" s="319">
        <v>1593964.1622131404</v>
      </c>
      <c r="E102" s="320" t="s">
        <v>127</v>
      </c>
      <c r="F102" s="321">
        <v>32787.092720295295</v>
      </c>
      <c r="G102" s="322">
        <f t="shared" si="3"/>
        <v>1.2126997869990537</v>
      </c>
      <c r="H102" s="323" t="s">
        <v>127</v>
      </c>
      <c r="I102" s="324">
        <f t="shared" si="5"/>
        <v>58.956126927456076</v>
      </c>
    </row>
    <row r="103" spans="1:45" ht="15" customHeight="1" x14ac:dyDescent="0.25">
      <c r="B103" s="317" t="s">
        <v>234</v>
      </c>
      <c r="C103" s="325">
        <v>7479.9999999999991</v>
      </c>
      <c r="D103" s="320">
        <v>1113178</v>
      </c>
      <c r="E103" s="320" t="s">
        <v>127</v>
      </c>
      <c r="F103" s="321">
        <v>26961.666666700003</v>
      </c>
      <c r="G103" s="322">
        <f t="shared" ref="G103" si="11">+C103*100/D103</f>
        <v>0.67195003853831092</v>
      </c>
      <c r="H103" s="323" t="s">
        <v>127</v>
      </c>
      <c r="I103" s="324">
        <f t="shared" ref="I103" si="12">+C103*100/F103</f>
        <v>27.743092044226064</v>
      </c>
    </row>
    <row r="104" spans="1:45" ht="15" customHeight="1" x14ac:dyDescent="0.25">
      <c r="B104" s="317" t="s">
        <v>218</v>
      </c>
      <c r="C104" s="325" t="s">
        <v>127</v>
      </c>
      <c r="D104" s="385" t="s">
        <v>127</v>
      </c>
      <c r="E104" s="320" t="s">
        <v>127</v>
      </c>
      <c r="F104" s="321" t="s">
        <v>127</v>
      </c>
      <c r="G104" s="322" t="s">
        <v>127</v>
      </c>
      <c r="H104" s="323" t="s">
        <v>127</v>
      </c>
      <c r="I104" s="324" t="s">
        <v>127</v>
      </c>
    </row>
    <row r="105" spans="1:45" ht="15" customHeight="1" x14ac:dyDescent="0.25">
      <c r="B105" s="317" t="s">
        <v>37</v>
      </c>
      <c r="C105" s="318">
        <v>78609170.432000011</v>
      </c>
      <c r="D105" s="319">
        <v>2713165057.5133467</v>
      </c>
      <c r="E105" s="320">
        <v>538635201.54198408</v>
      </c>
      <c r="F105" s="321">
        <v>50610647.353591204</v>
      </c>
      <c r="G105" s="322">
        <f t="shared" si="3"/>
        <v>2.8973235599623415</v>
      </c>
      <c r="H105" s="323">
        <f t="shared" si="4"/>
        <v>14.594139077238307</v>
      </c>
      <c r="I105" s="324">
        <f t="shared" si="5"/>
        <v>155.32140872017931</v>
      </c>
    </row>
    <row r="106" spans="1:45" ht="15" customHeight="1" x14ac:dyDescent="0.25">
      <c r="B106" s="317" t="s">
        <v>163</v>
      </c>
      <c r="C106" s="318">
        <v>11211910.368000004</v>
      </c>
      <c r="D106" s="319">
        <v>1042240309.4125824</v>
      </c>
      <c r="E106" s="320">
        <v>218580936.57060605</v>
      </c>
      <c r="F106" s="321">
        <v>24946901.1580653</v>
      </c>
      <c r="G106" s="322">
        <f t="shared" si="3"/>
        <v>1.0757509824504059</v>
      </c>
      <c r="H106" s="323">
        <f t="shared" si="4"/>
        <v>5.1294090618823622</v>
      </c>
      <c r="I106" s="324">
        <f t="shared" si="5"/>
        <v>44.943098531398995</v>
      </c>
    </row>
    <row r="107" spans="1:45" ht="15" customHeight="1" x14ac:dyDescent="0.25">
      <c r="B107" s="317" t="s">
        <v>164</v>
      </c>
      <c r="C107" s="318">
        <v>1330000</v>
      </c>
      <c r="D107" s="319">
        <v>453996479.25021172</v>
      </c>
      <c r="E107" s="320">
        <v>150855203.19929573</v>
      </c>
      <c r="F107" s="321">
        <v>1508000</v>
      </c>
      <c r="G107" s="322">
        <f t="shared" si="3"/>
        <v>0.29295381369400342</v>
      </c>
      <c r="H107" s="323">
        <f t="shared" si="4"/>
        <v>0.88164012363758437</v>
      </c>
      <c r="I107" s="324">
        <f t="shared" si="5"/>
        <v>88.196286472148543</v>
      </c>
    </row>
    <row r="108" spans="1:45" ht="15" customHeight="1" x14ac:dyDescent="0.25">
      <c r="B108" s="317" t="s">
        <v>260</v>
      </c>
      <c r="C108" s="318">
        <v>741700.03200000012</v>
      </c>
      <c r="D108" s="319">
        <v>224228010.47377324</v>
      </c>
      <c r="E108" s="320">
        <v>98608439.243147194</v>
      </c>
      <c r="F108" s="321">
        <v>-3075600</v>
      </c>
      <c r="G108" s="322">
        <f t="shared" si="3"/>
        <v>0.33077938408892626</v>
      </c>
      <c r="H108" s="323">
        <f t="shared" si="4"/>
        <v>0.75216689128516423</v>
      </c>
      <c r="I108" s="324">
        <f t="shared" si="5"/>
        <v>-24.115620756925484</v>
      </c>
    </row>
    <row r="109" spans="1:45" s="116" customFormat="1" ht="15" customHeight="1" x14ac:dyDescent="0.25">
      <c r="A109" s="61"/>
      <c r="B109" s="317" t="s">
        <v>38</v>
      </c>
      <c r="C109" s="318">
        <v>623630.01600000006</v>
      </c>
      <c r="D109" s="319">
        <v>382674360.64824522</v>
      </c>
      <c r="E109" s="320">
        <v>468110564.26009923</v>
      </c>
      <c r="F109" s="321">
        <v>-46633226.471293405</v>
      </c>
      <c r="G109" s="322">
        <f t="shared" si="3"/>
        <v>0.16296623974064509</v>
      </c>
      <c r="H109" s="323">
        <f t="shared" si="4"/>
        <v>0.13322280324643315</v>
      </c>
      <c r="I109" s="324">
        <f t="shared" si="5"/>
        <v>-1.3373083168154702</v>
      </c>
      <c r="J109" s="61"/>
      <c r="K109" s="61"/>
      <c r="L109" s="61"/>
      <c r="M109" s="61"/>
      <c r="N109" s="61"/>
      <c r="O109" s="61"/>
      <c r="P109" s="61"/>
      <c r="Q109" s="61"/>
      <c r="R109" s="61"/>
      <c r="S109" s="61"/>
      <c r="T109" s="61"/>
      <c r="U109" s="61"/>
      <c r="V109" s="61"/>
      <c r="W109" s="61"/>
      <c r="X109" s="61"/>
      <c r="Y109" s="61"/>
      <c r="Z109" s="61"/>
      <c r="AA109" s="61"/>
      <c r="AB109" s="61"/>
      <c r="AC109" s="61"/>
      <c r="AD109" s="61"/>
      <c r="AE109" s="61"/>
      <c r="AF109" s="61"/>
      <c r="AG109" s="61"/>
      <c r="AH109" s="61"/>
      <c r="AI109" s="61"/>
      <c r="AJ109" s="61"/>
      <c r="AK109" s="61"/>
      <c r="AL109" s="61"/>
      <c r="AM109" s="61"/>
      <c r="AN109" s="61"/>
      <c r="AO109" s="61"/>
      <c r="AP109" s="61"/>
      <c r="AQ109" s="61"/>
      <c r="AR109" s="61"/>
      <c r="AS109" s="61"/>
    </row>
    <row r="110" spans="1:45" ht="15" customHeight="1" x14ac:dyDescent="0.25">
      <c r="B110" s="317" t="s">
        <v>39</v>
      </c>
      <c r="C110" s="318">
        <v>168939.99999999997</v>
      </c>
      <c r="D110" s="319">
        <v>25737594.324022006</v>
      </c>
      <c r="E110" s="320">
        <v>12229403.876962738</v>
      </c>
      <c r="F110" s="321">
        <v>-480910.80167689599</v>
      </c>
      <c r="G110" s="322">
        <f t="shared" si="3"/>
        <v>0.65639390330401226</v>
      </c>
      <c r="H110" s="323">
        <f t="shared" si="4"/>
        <v>1.38142465241697</v>
      </c>
      <c r="I110" s="324">
        <f t="shared" si="5"/>
        <v>-35.129175599907555</v>
      </c>
    </row>
    <row r="111" spans="1:45" s="116" customFormat="1" ht="15" customHeight="1" x14ac:dyDescent="0.25">
      <c r="A111" s="61"/>
      <c r="B111" s="317" t="s">
        <v>100</v>
      </c>
      <c r="C111" s="318">
        <v>939600.00000000012</v>
      </c>
      <c r="D111" s="319">
        <v>370587977.12573242</v>
      </c>
      <c r="E111" s="320">
        <v>110404284.23374996</v>
      </c>
      <c r="F111" s="321">
        <v>19047100</v>
      </c>
      <c r="G111" s="322">
        <f t="shared" si="3"/>
        <v>0.25354303377230569</v>
      </c>
      <c r="H111" s="323">
        <f t="shared" si="4"/>
        <v>0.85105393012707908</v>
      </c>
      <c r="I111" s="324">
        <f t="shared" si="5"/>
        <v>4.9330344251880875</v>
      </c>
      <c r="J111" s="61"/>
      <c r="K111" s="61"/>
      <c r="L111" s="61"/>
      <c r="M111" s="61"/>
      <c r="N111" s="61"/>
      <c r="O111" s="61"/>
      <c r="P111" s="61"/>
      <c r="Q111" s="61"/>
      <c r="R111" s="61"/>
      <c r="S111" s="61"/>
      <c r="T111" s="61"/>
      <c r="U111" s="61"/>
      <c r="V111" s="61"/>
      <c r="W111" s="61"/>
      <c r="X111" s="61"/>
      <c r="Y111" s="61"/>
      <c r="Z111" s="61"/>
      <c r="AA111" s="61"/>
      <c r="AB111" s="61"/>
      <c r="AC111" s="61"/>
      <c r="AD111" s="61"/>
      <c r="AE111" s="61"/>
      <c r="AF111" s="61"/>
      <c r="AG111" s="61"/>
      <c r="AH111" s="61"/>
      <c r="AI111" s="61"/>
      <c r="AJ111" s="61"/>
      <c r="AK111" s="61"/>
      <c r="AL111" s="61"/>
      <c r="AM111" s="61"/>
      <c r="AN111" s="61"/>
      <c r="AO111" s="61"/>
      <c r="AP111" s="61"/>
      <c r="AQ111" s="61"/>
      <c r="AR111" s="61"/>
      <c r="AS111" s="61"/>
    </row>
    <row r="112" spans="1:45" ht="15" customHeight="1" x14ac:dyDescent="0.25">
      <c r="B112" s="317" t="s">
        <v>40</v>
      </c>
      <c r="C112" s="318">
        <v>9443089.9199999981</v>
      </c>
      <c r="D112" s="319">
        <v>2091544955.0923123</v>
      </c>
      <c r="E112" s="320">
        <v>656105022.72988188</v>
      </c>
      <c r="F112" s="321">
        <v>29220591.589880999</v>
      </c>
      <c r="G112" s="322">
        <f t="shared" si="3"/>
        <v>0.45148873788291188</v>
      </c>
      <c r="H112" s="323">
        <f t="shared" si="4"/>
        <v>1.4392649946055531</v>
      </c>
      <c r="I112" s="324">
        <f t="shared" si="5"/>
        <v>32.316559680024106</v>
      </c>
    </row>
    <row r="113" spans="1:45" s="116" customFormat="1" ht="15" customHeight="1" x14ac:dyDescent="0.25">
      <c r="A113" s="61"/>
      <c r="B113" s="317" t="s">
        <v>101</v>
      </c>
      <c r="C113" s="318">
        <v>2501609.8880000003</v>
      </c>
      <c r="D113" s="319">
        <v>15713908.816146316</v>
      </c>
      <c r="E113" s="320">
        <v>5964662.4738596203</v>
      </c>
      <c r="F113" s="321">
        <v>665416</v>
      </c>
      <c r="G113" s="322">
        <f t="shared" si="3"/>
        <v>15.919717476211598</v>
      </c>
      <c r="H113" s="323">
        <f t="shared" si="4"/>
        <v>41.940510447379189</v>
      </c>
      <c r="I113" s="324">
        <f t="shared" si="5"/>
        <v>375.94675932048523</v>
      </c>
      <c r="J113" s="61"/>
      <c r="K113" s="61"/>
      <c r="L113" s="61"/>
      <c r="M113" s="61"/>
      <c r="N113" s="61"/>
      <c r="O113" s="61"/>
      <c r="P113" s="61"/>
      <c r="Q113" s="61"/>
      <c r="R113" s="61"/>
      <c r="S113" s="61"/>
      <c r="T113" s="61"/>
      <c r="U113" s="61"/>
      <c r="V113" s="61"/>
      <c r="W113" s="61"/>
      <c r="X113" s="61"/>
      <c r="Y113" s="61"/>
      <c r="Z113" s="61"/>
      <c r="AA113" s="61"/>
      <c r="AB113" s="61"/>
      <c r="AC113" s="61"/>
      <c r="AD113" s="61"/>
      <c r="AE113" s="61"/>
      <c r="AF113" s="61"/>
      <c r="AG113" s="61"/>
      <c r="AH113" s="61"/>
      <c r="AI113" s="61"/>
      <c r="AJ113" s="61"/>
      <c r="AK113" s="61"/>
      <c r="AL113" s="61"/>
      <c r="AM113" s="61"/>
      <c r="AN113" s="61"/>
      <c r="AO113" s="61"/>
      <c r="AP113" s="61"/>
      <c r="AQ113" s="61"/>
      <c r="AR113" s="61"/>
      <c r="AS113" s="61"/>
    </row>
    <row r="114" spans="1:45" ht="15" customHeight="1" x14ac:dyDescent="0.25">
      <c r="B114" s="317" t="s">
        <v>41</v>
      </c>
      <c r="C114" s="318">
        <v>4365519.8879999984</v>
      </c>
      <c r="D114" s="319">
        <v>4954806619.9951887</v>
      </c>
      <c r="E114" s="320">
        <v>917873408.50737584</v>
      </c>
      <c r="F114" s="321">
        <v>37176832.958332196</v>
      </c>
      <c r="G114" s="322">
        <f t="shared" si="3"/>
        <v>8.810676627384173E-2</v>
      </c>
      <c r="H114" s="323">
        <f t="shared" si="4"/>
        <v>0.47561241534375687</v>
      </c>
      <c r="I114" s="324">
        <f t="shared" si="5"/>
        <v>11.742581442838</v>
      </c>
    </row>
    <row r="115" spans="1:45" s="116" customFormat="1" ht="15" customHeight="1" x14ac:dyDescent="0.25">
      <c r="A115" s="61"/>
      <c r="B115" s="317" t="s">
        <v>166</v>
      </c>
      <c r="C115" s="318">
        <v>4470139.9040000001</v>
      </c>
      <c r="D115" s="319">
        <v>42932112.67605634</v>
      </c>
      <c r="E115" s="320">
        <v>15092676.056338029</v>
      </c>
      <c r="F115" s="321">
        <v>825492.95774647908</v>
      </c>
      <c r="G115" s="322">
        <f t="shared" si="3"/>
        <v>10.412112578128589</v>
      </c>
      <c r="H115" s="323">
        <f t="shared" si="4"/>
        <v>29.617941094831931</v>
      </c>
      <c r="I115" s="324">
        <f t="shared" si="5"/>
        <v>541.51157342433021</v>
      </c>
      <c r="J115" s="61"/>
      <c r="K115" s="61"/>
      <c r="L115" s="61"/>
      <c r="M115" s="61"/>
      <c r="N115" s="61"/>
      <c r="O115" s="61"/>
      <c r="P115" s="61"/>
      <c r="Q115" s="61"/>
      <c r="R115" s="61"/>
      <c r="S115" s="61"/>
      <c r="T115" s="61"/>
      <c r="U115" s="61"/>
      <c r="V115" s="61"/>
      <c r="W115" s="61"/>
      <c r="X115" s="61"/>
      <c r="Y115" s="61"/>
      <c r="Z115" s="61"/>
      <c r="AA115" s="61"/>
      <c r="AB115" s="61"/>
      <c r="AC115" s="61"/>
      <c r="AD115" s="61"/>
      <c r="AE115" s="61"/>
      <c r="AF115" s="61"/>
      <c r="AG115" s="61"/>
      <c r="AH115" s="61"/>
      <c r="AI115" s="61"/>
      <c r="AJ115" s="61"/>
      <c r="AK115" s="61"/>
      <c r="AL115" s="61"/>
      <c r="AM115" s="61"/>
      <c r="AN115" s="61"/>
      <c r="AO115" s="61"/>
      <c r="AP115" s="61"/>
      <c r="AQ115" s="61"/>
      <c r="AR115" s="61"/>
      <c r="AS115" s="61"/>
    </row>
    <row r="116" spans="1:45" ht="15" customHeight="1" x14ac:dyDescent="0.25">
      <c r="B116" s="317" t="s">
        <v>102</v>
      </c>
      <c r="C116" s="318">
        <v>17960</v>
      </c>
      <c r="D116" s="319">
        <v>196737.89599521819</v>
      </c>
      <c r="E116" s="320">
        <v>18946.503287507472</v>
      </c>
      <c r="F116" s="321">
        <v>482.54509430000002</v>
      </c>
      <c r="G116" s="322">
        <f t="shared" si="3"/>
        <v>9.1288970582650357</v>
      </c>
      <c r="H116" s="323">
        <f t="shared" si="4"/>
        <v>94.793217130688532</v>
      </c>
      <c r="I116" s="324">
        <f t="shared" si="5"/>
        <v>3721.9319421438786</v>
      </c>
    </row>
    <row r="117" spans="1:45" s="116" customFormat="1" ht="15" customHeight="1" x14ac:dyDescent="0.25">
      <c r="A117" s="61"/>
      <c r="B117" s="317" t="s">
        <v>103</v>
      </c>
      <c r="C117" s="318">
        <v>1235729.9840000002</v>
      </c>
      <c r="D117" s="319">
        <v>7942961.738308928</v>
      </c>
      <c r="E117" s="320">
        <v>2099433.1601322629</v>
      </c>
      <c r="F117" s="321">
        <v>304085.46560835198</v>
      </c>
      <c r="G117" s="322">
        <f t="shared" si="3"/>
        <v>15.557546727690641</v>
      </c>
      <c r="H117" s="323">
        <f t="shared" si="4"/>
        <v>58.860172710721123</v>
      </c>
      <c r="I117" s="324">
        <f t="shared" si="5"/>
        <v>406.37587907327452</v>
      </c>
      <c r="J117" s="61"/>
      <c r="K117" s="61"/>
      <c r="L117" s="61"/>
      <c r="M117" s="61"/>
      <c r="N117" s="61"/>
      <c r="O117" s="61"/>
      <c r="P117" s="61"/>
      <c r="Q117" s="61"/>
      <c r="R117" s="61"/>
      <c r="S117" s="61"/>
      <c r="T117" s="61"/>
      <c r="U117" s="61"/>
      <c r="V117" s="61"/>
      <c r="W117" s="61"/>
      <c r="X117" s="61"/>
      <c r="Y117" s="61"/>
      <c r="Z117" s="61"/>
      <c r="AA117" s="61"/>
      <c r="AB117" s="61"/>
      <c r="AC117" s="61"/>
      <c r="AD117" s="61"/>
      <c r="AE117" s="61"/>
      <c r="AF117" s="61"/>
      <c r="AG117" s="61"/>
      <c r="AH117" s="61"/>
      <c r="AI117" s="61"/>
      <c r="AJ117" s="61"/>
      <c r="AK117" s="61"/>
      <c r="AL117" s="61"/>
      <c r="AM117" s="61"/>
      <c r="AN117" s="61"/>
      <c r="AO117" s="61"/>
      <c r="AP117" s="61"/>
      <c r="AQ117" s="61"/>
      <c r="AR117" s="61"/>
      <c r="AS117" s="61"/>
    </row>
    <row r="118" spans="1:45" ht="15" customHeight="1" x14ac:dyDescent="0.25">
      <c r="B118" s="317" t="s">
        <v>104</v>
      </c>
      <c r="C118" s="318">
        <v>28230</v>
      </c>
      <c r="D118" s="319">
        <v>140645364.23841062</v>
      </c>
      <c r="E118" s="320">
        <v>79774834.43708609</v>
      </c>
      <c r="F118" s="321">
        <v>675272.10506191896</v>
      </c>
      <c r="G118" s="322">
        <f t="shared" si="3"/>
        <v>2.0071760027686937E-2</v>
      </c>
      <c r="H118" s="323">
        <f t="shared" si="4"/>
        <v>3.5387099452100286E-2</v>
      </c>
      <c r="I118" s="324">
        <f t="shared" si="5"/>
        <v>4.180536969968788</v>
      </c>
    </row>
    <row r="119" spans="1:45" s="116" customFormat="1" ht="15" customHeight="1" x14ac:dyDescent="0.25">
      <c r="A119" s="61"/>
      <c r="B119" s="317" t="s">
        <v>171</v>
      </c>
      <c r="C119" s="318">
        <v>238669.99999999997</v>
      </c>
      <c r="D119" s="319">
        <v>17953786.416143097</v>
      </c>
      <c r="E119" s="320" t="s">
        <v>127</v>
      </c>
      <c r="F119" s="321">
        <v>557176.54</v>
      </c>
      <c r="G119" s="322">
        <f t="shared" si="3"/>
        <v>1.3293574651495268</v>
      </c>
      <c r="H119" s="323" t="s">
        <v>127</v>
      </c>
      <c r="I119" s="324">
        <f t="shared" si="5"/>
        <v>42.835615440664455</v>
      </c>
      <c r="J119" s="61"/>
      <c r="K119" s="61"/>
      <c r="L119" s="61"/>
      <c r="M119" s="61"/>
      <c r="N119" s="61"/>
      <c r="O119" s="61"/>
      <c r="P119" s="61"/>
      <c r="Q119" s="61"/>
      <c r="R119" s="61"/>
      <c r="S119" s="61"/>
      <c r="T119" s="61"/>
      <c r="U119" s="61"/>
      <c r="V119" s="61"/>
      <c r="W119" s="61"/>
      <c r="X119" s="61"/>
      <c r="Y119" s="61"/>
      <c r="Z119" s="61"/>
      <c r="AA119" s="61"/>
      <c r="AB119" s="61"/>
      <c r="AC119" s="61"/>
      <c r="AD119" s="61"/>
      <c r="AE119" s="61"/>
      <c r="AF119" s="61"/>
      <c r="AG119" s="61"/>
      <c r="AH119" s="61"/>
      <c r="AI119" s="61"/>
      <c r="AJ119" s="61"/>
      <c r="AK119" s="61"/>
      <c r="AL119" s="61"/>
      <c r="AM119" s="61"/>
      <c r="AN119" s="61"/>
      <c r="AO119" s="61"/>
      <c r="AP119" s="61"/>
      <c r="AQ119" s="61"/>
      <c r="AR119" s="61"/>
      <c r="AS119" s="61"/>
    </row>
    <row r="120" spans="1:45" ht="15" customHeight="1" x14ac:dyDescent="0.25">
      <c r="B120" s="317" t="s">
        <v>173</v>
      </c>
      <c r="C120" s="318">
        <v>430450.01600000006</v>
      </c>
      <c r="D120" s="319">
        <v>2575892.2615404376</v>
      </c>
      <c r="E120" s="320">
        <v>1280884.667407189</v>
      </c>
      <c r="F120" s="321">
        <v>117645.547235875</v>
      </c>
      <c r="G120" s="322">
        <f t="shared" si="3"/>
        <v>16.71071505694815</v>
      </c>
      <c r="H120" s="323">
        <f t="shared" si="4"/>
        <v>33.605681054121121</v>
      </c>
      <c r="I120" s="324">
        <f t="shared" si="5"/>
        <v>365.88721470007158</v>
      </c>
    </row>
    <row r="121" spans="1:45" s="116" customFormat="1" ht="15" customHeight="1" x14ac:dyDescent="0.25">
      <c r="A121" s="61"/>
      <c r="B121" s="317" t="s">
        <v>42</v>
      </c>
      <c r="C121" s="318">
        <v>1228270.0159999996</v>
      </c>
      <c r="D121" s="319">
        <v>34416012.859186642</v>
      </c>
      <c r="E121" s="320">
        <v>21137008.426507436</v>
      </c>
      <c r="F121" s="321">
        <v>1059246.10059524</v>
      </c>
      <c r="G121" s="322">
        <f t="shared" si="3"/>
        <v>3.5688910886495626</v>
      </c>
      <c r="H121" s="323">
        <f t="shared" si="4"/>
        <v>5.810992696864588</v>
      </c>
      <c r="I121" s="324">
        <f t="shared" si="5"/>
        <v>115.95700142863657</v>
      </c>
      <c r="J121" s="61"/>
      <c r="K121" s="61"/>
      <c r="L121" s="61"/>
      <c r="M121" s="61"/>
      <c r="N121" s="61"/>
      <c r="O121" s="61"/>
      <c r="P121" s="61"/>
      <c r="Q121" s="61"/>
      <c r="R121" s="61"/>
      <c r="S121" s="61"/>
      <c r="T121" s="61"/>
      <c r="U121" s="61"/>
      <c r="V121" s="61"/>
      <c r="W121" s="61"/>
      <c r="X121" s="61"/>
      <c r="Y121" s="61"/>
      <c r="Z121" s="61"/>
      <c r="AA121" s="61"/>
      <c r="AB121" s="61"/>
      <c r="AC121" s="61"/>
      <c r="AD121" s="61"/>
      <c r="AE121" s="61"/>
      <c r="AF121" s="61"/>
      <c r="AG121" s="61"/>
      <c r="AH121" s="61"/>
      <c r="AI121" s="61"/>
      <c r="AJ121" s="61"/>
      <c r="AK121" s="61"/>
      <c r="AL121" s="61"/>
      <c r="AM121" s="61"/>
      <c r="AN121" s="61"/>
      <c r="AO121" s="61"/>
      <c r="AP121" s="61"/>
      <c r="AQ121" s="61"/>
      <c r="AR121" s="61"/>
      <c r="AS121" s="61"/>
    </row>
    <row r="122" spans="1:45" ht="15" customHeight="1" x14ac:dyDescent="0.25">
      <c r="B122" s="317" t="s">
        <v>172</v>
      </c>
      <c r="C122" s="318">
        <v>7093484.8937767856</v>
      </c>
      <c r="D122" s="319">
        <v>54961275.74155888</v>
      </c>
      <c r="E122" s="320">
        <v>11389185.927893864</v>
      </c>
      <c r="F122" s="321">
        <v>2223271.8802547101</v>
      </c>
      <c r="G122" s="322">
        <f t="shared" si="3"/>
        <v>12.906332318652964</v>
      </c>
      <c r="H122" s="323">
        <f t="shared" si="4"/>
        <v>62.282633181040204</v>
      </c>
      <c r="I122" s="324">
        <f t="shared" si="5"/>
        <v>319.05611530354611</v>
      </c>
    </row>
    <row r="123" spans="1:45" s="116" customFormat="1" ht="15" customHeight="1" x14ac:dyDescent="0.25">
      <c r="A123" s="61"/>
      <c r="B123" s="317" t="s">
        <v>174</v>
      </c>
      <c r="C123" s="318">
        <v>387535.75019048015</v>
      </c>
      <c r="D123" s="319">
        <v>3264000</v>
      </c>
      <c r="E123" s="320">
        <v>849000</v>
      </c>
      <c r="F123" s="321">
        <v>137800</v>
      </c>
      <c r="G123" s="322">
        <f t="shared" si="3"/>
        <v>11.873031562208338</v>
      </c>
      <c r="H123" s="323">
        <f t="shared" si="4"/>
        <v>45.646142543048306</v>
      </c>
      <c r="I123" s="324">
        <f t="shared" si="5"/>
        <v>281.2305879466474</v>
      </c>
      <c r="J123" s="61"/>
      <c r="K123" s="61"/>
      <c r="L123" s="61"/>
      <c r="M123" s="61"/>
      <c r="N123" s="61"/>
      <c r="O123" s="61"/>
      <c r="P123" s="61"/>
      <c r="Q123" s="61"/>
      <c r="R123" s="61"/>
      <c r="S123" s="61"/>
      <c r="T123" s="61"/>
      <c r="U123" s="61"/>
      <c r="V123" s="61"/>
      <c r="W123" s="61"/>
      <c r="X123" s="61"/>
      <c r="Y123" s="61"/>
      <c r="Z123" s="61"/>
      <c r="AA123" s="61"/>
      <c r="AB123" s="61"/>
      <c r="AC123" s="61"/>
      <c r="AD123" s="61"/>
      <c r="AE123" s="61"/>
      <c r="AF123" s="61"/>
      <c r="AG123" s="61"/>
      <c r="AH123" s="61"/>
      <c r="AI123" s="61"/>
      <c r="AJ123" s="61"/>
      <c r="AK123" s="61"/>
      <c r="AL123" s="61"/>
      <c r="AM123" s="61"/>
      <c r="AN123" s="61"/>
      <c r="AO123" s="61"/>
      <c r="AP123" s="61"/>
      <c r="AQ123" s="61"/>
      <c r="AR123" s="61"/>
      <c r="AS123" s="61"/>
    </row>
    <row r="124" spans="1:45" ht="15" customHeight="1" x14ac:dyDescent="0.25">
      <c r="B124" s="317" t="s">
        <v>175</v>
      </c>
      <c r="C124" s="325" t="s">
        <v>127</v>
      </c>
      <c r="D124" s="320">
        <v>52607888.717948712</v>
      </c>
      <c r="E124" s="320">
        <v>29959706.959706958</v>
      </c>
      <c r="F124" s="321" t="s">
        <v>127</v>
      </c>
      <c r="G124" s="322" t="s">
        <v>127</v>
      </c>
      <c r="H124" s="323" t="s">
        <v>127</v>
      </c>
      <c r="I124" s="324" t="s">
        <v>127</v>
      </c>
    </row>
    <row r="125" spans="1:45" s="116" customFormat="1" ht="15" customHeight="1" x14ac:dyDescent="0.25">
      <c r="A125" s="61"/>
      <c r="B125" s="317" t="s">
        <v>105</v>
      </c>
      <c r="C125" s="325" t="s">
        <v>127</v>
      </c>
      <c r="D125" s="320">
        <v>6876981.2864301056</v>
      </c>
      <c r="E125" s="320" t="s">
        <v>127</v>
      </c>
      <c r="F125" s="321" t="s">
        <v>127</v>
      </c>
      <c r="G125" s="322" t="s">
        <v>127</v>
      </c>
      <c r="H125" s="323" t="s">
        <v>127</v>
      </c>
      <c r="I125" s="324" t="s">
        <v>127</v>
      </c>
      <c r="J125" s="61"/>
      <c r="K125" s="61"/>
      <c r="L125" s="61"/>
      <c r="M125" s="61"/>
      <c r="N125" s="61"/>
      <c r="O125" s="61"/>
      <c r="P125" s="61"/>
      <c r="Q125" s="61"/>
      <c r="R125" s="61"/>
      <c r="S125" s="61"/>
      <c r="T125" s="61"/>
      <c r="U125" s="61"/>
      <c r="V125" s="61"/>
      <c r="W125" s="61"/>
      <c r="X125" s="61"/>
      <c r="Y125" s="61"/>
      <c r="Z125" s="61"/>
      <c r="AA125" s="61"/>
      <c r="AB125" s="61"/>
      <c r="AC125" s="61"/>
      <c r="AD125" s="61"/>
      <c r="AE125" s="61"/>
      <c r="AF125" s="61"/>
      <c r="AG125" s="61"/>
      <c r="AH125" s="61"/>
      <c r="AI125" s="61"/>
      <c r="AJ125" s="61"/>
      <c r="AK125" s="61"/>
      <c r="AL125" s="61"/>
      <c r="AM125" s="61"/>
      <c r="AN125" s="61"/>
      <c r="AO125" s="61"/>
      <c r="AP125" s="61"/>
      <c r="AQ125" s="61"/>
      <c r="AR125" s="61"/>
      <c r="AS125" s="61"/>
    </row>
    <row r="126" spans="1:45" ht="15" customHeight="1" x14ac:dyDescent="0.25">
      <c r="B126" s="317" t="s">
        <v>43</v>
      </c>
      <c r="C126" s="318">
        <v>1387029.9359999998</v>
      </c>
      <c r="D126" s="319">
        <v>53722883.09135133</v>
      </c>
      <c r="E126" s="320">
        <v>40423966.58468233</v>
      </c>
      <c r="F126" s="321">
        <v>1353295.4783657999</v>
      </c>
      <c r="G126" s="322">
        <f t="shared" si="3"/>
        <v>2.5818233426554373</v>
      </c>
      <c r="H126" s="323">
        <f t="shared" si="4"/>
        <v>3.4312069130929386</v>
      </c>
      <c r="I126" s="324">
        <f t="shared" si="5"/>
        <v>102.49276364057143</v>
      </c>
    </row>
    <row r="127" spans="1:45" s="116" customFormat="1" ht="15" customHeight="1" x14ac:dyDescent="0.25">
      <c r="A127" s="61"/>
      <c r="B127" s="317" t="s">
        <v>44</v>
      </c>
      <c r="C127" s="318">
        <v>1990579.9520000003</v>
      </c>
      <c r="D127" s="319">
        <v>70919958.015524656</v>
      </c>
      <c r="E127" s="320">
        <v>150037588.52289635</v>
      </c>
      <c r="F127" s="321">
        <v>-11420831.0943937</v>
      </c>
      <c r="G127" s="322">
        <f t="shared" si="3"/>
        <v>2.8067979842349238</v>
      </c>
      <c r="H127" s="323">
        <f t="shared" si="4"/>
        <v>1.3267208381559863</v>
      </c>
      <c r="I127" s="324">
        <f t="shared" si="5"/>
        <v>-17.429379136664963</v>
      </c>
      <c r="J127" s="61"/>
      <c r="K127" s="61"/>
      <c r="L127" s="61"/>
      <c r="M127" s="61"/>
      <c r="N127" s="61"/>
      <c r="O127" s="61"/>
      <c r="P127" s="61"/>
      <c r="Q127" s="61"/>
      <c r="R127" s="61"/>
      <c r="S127" s="61"/>
      <c r="T127" s="61"/>
      <c r="U127" s="61"/>
      <c r="V127" s="61"/>
      <c r="W127" s="61"/>
      <c r="X127" s="61"/>
      <c r="Y127" s="61"/>
      <c r="Z127" s="61"/>
      <c r="AA127" s="61"/>
      <c r="AB127" s="61"/>
      <c r="AC127" s="61"/>
      <c r="AD127" s="61"/>
      <c r="AE127" s="61"/>
      <c r="AF127" s="61"/>
      <c r="AG127" s="61"/>
      <c r="AH127" s="61"/>
      <c r="AI127" s="61"/>
      <c r="AJ127" s="61"/>
      <c r="AK127" s="61"/>
      <c r="AL127" s="61"/>
      <c r="AM127" s="61"/>
      <c r="AN127" s="61"/>
      <c r="AO127" s="61"/>
      <c r="AP127" s="61"/>
      <c r="AQ127" s="61"/>
      <c r="AR127" s="61"/>
      <c r="AS127" s="61"/>
    </row>
    <row r="128" spans="1:45" ht="15" customHeight="1" x14ac:dyDescent="0.25">
      <c r="B128" s="317" t="s">
        <v>280</v>
      </c>
      <c r="C128" s="318">
        <v>25430.000000000004</v>
      </c>
      <c r="D128" s="319">
        <v>55084050.789718181</v>
      </c>
      <c r="E128" s="320">
        <v>45604335.707649432</v>
      </c>
      <c r="F128" s="321">
        <v>6193570.1267245505</v>
      </c>
      <c r="G128" s="322">
        <f t="shared" si="3"/>
        <v>4.616581321711128E-2</v>
      </c>
      <c r="H128" s="323">
        <f t="shared" si="4"/>
        <v>5.576224191274539E-2</v>
      </c>
      <c r="I128" s="324">
        <f t="shared" si="5"/>
        <v>0.41058710048785024</v>
      </c>
    </row>
    <row r="129" spans="1:45" s="116" customFormat="1" ht="15" customHeight="1" x14ac:dyDescent="0.25">
      <c r="A129" s="61"/>
      <c r="B129" s="317" t="s">
        <v>176</v>
      </c>
      <c r="C129" s="318">
        <v>344350.00000000012</v>
      </c>
      <c r="D129" s="319">
        <v>12683073.866110548</v>
      </c>
      <c r="E129" s="320">
        <v>7657423.4519733209</v>
      </c>
      <c r="F129" s="321">
        <v>476895.77289716399</v>
      </c>
      <c r="G129" s="322">
        <f t="shared" si="3"/>
        <v>2.7150358314959506</v>
      </c>
      <c r="H129" s="323">
        <f t="shared" si="4"/>
        <v>4.4969434191504849</v>
      </c>
      <c r="I129" s="324">
        <f t="shared" si="5"/>
        <v>72.206553207225525</v>
      </c>
      <c r="J129" s="61"/>
      <c r="K129" s="61"/>
      <c r="L129" s="61"/>
      <c r="M129" s="61"/>
      <c r="N129" s="61"/>
      <c r="O129" s="61"/>
      <c r="P129" s="61"/>
      <c r="Q129" s="61"/>
      <c r="R129" s="61"/>
      <c r="S129" s="61"/>
      <c r="T129" s="61"/>
      <c r="U129" s="61"/>
      <c r="V129" s="61"/>
      <c r="W129" s="61"/>
      <c r="X129" s="61"/>
      <c r="Y129" s="61"/>
      <c r="Z129" s="61"/>
      <c r="AA129" s="61"/>
      <c r="AB129" s="61"/>
      <c r="AC129" s="61"/>
      <c r="AD129" s="61"/>
      <c r="AE129" s="61"/>
      <c r="AF129" s="61"/>
      <c r="AG129" s="61"/>
      <c r="AH129" s="61"/>
      <c r="AI129" s="61"/>
      <c r="AJ129" s="61"/>
      <c r="AK129" s="61"/>
      <c r="AL129" s="61"/>
      <c r="AM129" s="61"/>
      <c r="AN129" s="61"/>
      <c r="AO129" s="61"/>
      <c r="AP129" s="61"/>
      <c r="AQ129" s="61"/>
      <c r="AR129" s="61"/>
      <c r="AS129" s="61"/>
    </row>
    <row r="130" spans="1:45" ht="15" customHeight="1" x14ac:dyDescent="0.25">
      <c r="B130" s="317" t="s">
        <v>177</v>
      </c>
      <c r="C130" s="318">
        <v>474814.86828396161</v>
      </c>
      <c r="D130" s="319">
        <v>13853433.94762405</v>
      </c>
      <c r="E130" s="320">
        <v>3973437.1986522111</v>
      </c>
      <c r="F130" s="321">
        <v>227267.48733050001</v>
      </c>
      <c r="G130" s="322">
        <f t="shared" si="3"/>
        <v>3.427416408661589</v>
      </c>
      <c r="H130" s="323">
        <f t="shared" si="4"/>
        <v>11.949726258288887</v>
      </c>
      <c r="I130" s="324">
        <f t="shared" si="5"/>
        <v>208.92335892879825</v>
      </c>
    </row>
    <row r="131" spans="1:45" s="116" customFormat="1" ht="15" customHeight="1" x14ac:dyDescent="0.25">
      <c r="A131" s="61"/>
      <c r="B131" s="317" t="s">
        <v>178</v>
      </c>
      <c r="C131" s="318">
        <v>1685619.9679999999</v>
      </c>
      <c r="D131" s="319">
        <v>358715057.12373918</v>
      </c>
      <c r="E131" s="320">
        <v>245969419.34524548</v>
      </c>
      <c r="F131" s="321">
        <v>7650474.7167753</v>
      </c>
      <c r="G131" s="322">
        <f t="shared" si="3"/>
        <v>0.46990499409634295</v>
      </c>
      <c r="H131" s="323">
        <f t="shared" si="4"/>
        <v>0.68529655942068324</v>
      </c>
      <c r="I131" s="324">
        <f t="shared" si="5"/>
        <v>22.03288070874763</v>
      </c>
      <c r="J131" s="61"/>
      <c r="K131" s="61"/>
      <c r="L131" s="61"/>
      <c r="M131" s="61"/>
      <c r="N131" s="61"/>
      <c r="O131" s="61"/>
      <c r="P131" s="61"/>
      <c r="Q131" s="61"/>
      <c r="R131" s="61"/>
      <c r="S131" s="61"/>
      <c r="T131" s="61"/>
      <c r="U131" s="61"/>
      <c r="V131" s="61"/>
      <c r="W131" s="61"/>
      <c r="X131" s="61"/>
      <c r="Y131" s="61"/>
      <c r="Z131" s="61"/>
      <c r="AA131" s="61"/>
      <c r="AB131" s="61"/>
      <c r="AC131" s="61"/>
      <c r="AD131" s="61"/>
      <c r="AE131" s="61"/>
      <c r="AF131" s="61"/>
      <c r="AG131" s="61"/>
      <c r="AH131" s="61"/>
      <c r="AI131" s="61"/>
      <c r="AJ131" s="61"/>
      <c r="AK131" s="61"/>
      <c r="AL131" s="61"/>
      <c r="AM131" s="61"/>
      <c r="AN131" s="61"/>
      <c r="AO131" s="61"/>
      <c r="AP131" s="61"/>
      <c r="AQ131" s="61"/>
      <c r="AR131" s="61"/>
      <c r="AS131" s="61"/>
    </row>
    <row r="132" spans="1:45" ht="15" customHeight="1" x14ac:dyDescent="0.25">
      <c r="B132" s="317" t="s">
        <v>106</v>
      </c>
      <c r="C132" s="318">
        <v>40899.999999999993</v>
      </c>
      <c r="D132" s="319">
        <v>6917301.9086275706</v>
      </c>
      <c r="E132" s="320">
        <v>2136259.1445825496</v>
      </c>
      <c r="F132" s="321">
        <v>98422.7432553861</v>
      </c>
      <c r="G132" s="322">
        <f t="shared" si="3"/>
        <v>0.59127099756897505</v>
      </c>
      <c r="H132" s="323">
        <f t="shared" si="4"/>
        <v>1.9145617283240388</v>
      </c>
      <c r="I132" s="324">
        <f t="shared" si="5"/>
        <v>41.55543591573462</v>
      </c>
    </row>
    <row r="133" spans="1:45" s="116" customFormat="1" ht="15" customHeight="1" x14ac:dyDescent="0.25">
      <c r="A133" s="61"/>
      <c r="B133" s="317" t="s">
        <v>179</v>
      </c>
      <c r="C133" s="318">
        <v>4220.0000000000018</v>
      </c>
      <c r="D133" s="319">
        <v>5299773.1450874424</v>
      </c>
      <c r="E133" s="320">
        <v>3716700.8862437299</v>
      </c>
      <c r="F133" s="321">
        <v>891144.41496514494</v>
      </c>
      <c r="G133" s="322">
        <f t="shared" si="3"/>
        <v>7.9626049728405396E-2</v>
      </c>
      <c r="H133" s="323">
        <f t="shared" si="4"/>
        <v>0.1135415555128228</v>
      </c>
      <c r="I133" s="324">
        <f t="shared" si="5"/>
        <v>0.47354838667367483</v>
      </c>
      <c r="J133" s="61"/>
      <c r="K133" s="61"/>
      <c r="L133" s="61"/>
      <c r="M133" s="61"/>
      <c r="N133" s="61"/>
      <c r="O133" s="61"/>
      <c r="P133" s="61"/>
      <c r="Q133" s="61"/>
      <c r="R133" s="61"/>
      <c r="S133" s="61"/>
      <c r="T133" s="61"/>
      <c r="U133" s="61"/>
      <c r="V133" s="61"/>
      <c r="W133" s="61"/>
      <c r="X133" s="61"/>
      <c r="Y133" s="61"/>
      <c r="Z133" s="61"/>
      <c r="AA133" s="61"/>
      <c r="AB133" s="61"/>
      <c r="AC133" s="61"/>
      <c r="AD133" s="61"/>
      <c r="AE133" s="61"/>
      <c r="AF133" s="61"/>
      <c r="AG133" s="61"/>
      <c r="AH133" s="61"/>
      <c r="AI133" s="61"/>
      <c r="AJ133" s="61"/>
      <c r="AK133" s="61"/>
      <c r="AL133" s="61"/>
      <c r="AM133" s="61"/>
      <c r="AN133" s="61"/>
      <c r="AO133" s="61"/>
      <c r="AP133" s="61"/>
      <c r="AQ133" s="61"/>
      <c r="AR133" s="61"/>
      <c r="AS133" s="61"/>
    </row>
    <row r="134" spans="1:45" ht="15" customHeight="1" x14ac:dyDescent="0.25">
      <c r="B134" s="317" t="s">
        <v>107</v>
      </c>
      <c r="C134" s="318">
        <v>945088.20000000019</v>
      </c>
      <c r="D134" s="319">
        <v>17070758.732199118</v>
      </c>
      <c r="E134" s="320">
        <v>4186155.3695202083</v>
      </c>
      <c r="F134" s="321">
        <v>493823.35382300004</v>
      </c>
      <c r="G134" s="322">
        <f t="shared" ref="G134:G197" si="13">+C134*100/D134</f>
        <v>5.536298736490024</v>
      </c>
      <c r="H134" s="323">
        <f t="shared" ref="H134:H196" si="14">+C134*100/E134</f>
        <v>22.57651989893343</v>
      </c>
      <c r="I134" s="324">
        <f t="shared" ref="I134:I197" si="15">+C134*100/F134</f>
        <v>191.38183576849343</v>
      </c>
    </row>
    <row r="135" spans="1:45" s="116" customFormat="1" ht="15" customHeight="1" x14ac:dyDescent="0.25">
      <c r="A135" s="61"/>
      <c r="B135" s="317" t="s">
        <v>45</v>
      </c>
      <c r="C135" s="318">
        <v>271799.99999999983</v>
      </c>
      <c r="D135" s="319">
        <v>14750790.658402456</v>
      </c>
      <c r="E135" s="320">
        <v>21060317.793414973</v>
      </c>
      <c r="F135" s="321">
        <v>4476080.0876290798</v>
      </c>
      <c r="G135" s="322">
        <f t="shared" si="13"/>
        <v>1.8426130930491855</v>
      </c>
      <c r="H135" s="323">
        <f t="shared" si="14"/>
        <v>1.2905788158856026</v>
      </c>
      <c r="I135" s="324">
        <f t="shared" si="15"/>
        <v>6.072277409673621</v>
      </c>
      <c r="J135" s="61"/>
      <c r="K135" s="61"/>
      <c r="L135" s="61"/>
      <c r="M135" s="61"/>
      <c r="N135" s="61"/>
      <c r="O135" s="61"/>
      <c r="P135" s="61"/>
      <c r="Q135" s="61"/>
      <c r="R135" s="61"/>
      <c r="S135" s="61"/>
      <c r="T135" s="61"/>
      <c r="U135" s="61"/>
      <c r="V135" s="61"/>
      <c r="W135" s="61"/>
      <c r="X135" s="61"/>
      <c r="Y135" s="61"/>
      <c r="Z135" s="61"/>
      <c r="AA135" s="61"/>
      <c r="AB135" s="61"/>
      <c r="AC135" s="61"/>
      <c r="AD135" s="61"/>
      <c r="AE135" s="61"/>
      <c r="AF135" s="61"/>
      <c r="AG135" s="61"/>
      <c r="AH135" s="61"/>
      <c r="AI135" s="61"/>
      <c r="AJ135" s="61"/>
      <c r="AK135" s="61"/>
      <c r="AL135" s="61"/>
      <c r="AM135" s="61"/>
      <c r="AN135" s="61"/>
      <c r="AO135" s="61"/>
      <c r="AP135" s="61"/>
      <c r="AQ135" s="61"/>
      <c r="AR135" s="61"/>
      <c r="AS135" s="61"/>
    </row>
    <row r="136" spans="1:45" ht="15" customHeight="1" x14ac:dyDescent="0.25">
      <c r="B136" s="317" t="s">
        <v>46</v>
      </c>
      <c r="C136" s="318">
        <v>6918199.8080000039</v>
      </c>
      <c r="D136" s="319">
        <v>118096227.40009162</v>
      </c>
      <c r="E136" s="320">
        <v>45794739.028989673</v>
      </c>
      <c r="F136" s="321">
        <v>1599761.09797876</v>
      </c>
      <c r="G136" s="322">
        <f t="shared" si="13"/>
        <v>5.8581039888448094</v>
      </c>
      <c r="H136" s="323">
        <f t="shared" si="14"/>
        <v>15.106975068949605</v>
      </c>
      <c r="I136" s="324">
        <f t="shared" si="15"/>
        <v>432.45205904437222</v>
      </c>
    </row>
    <row r="137" spans="1:45" s="116" customFormat="1" ht="15" customHeight="1" x14ac:dyDescent="0.25">
      <c r="A137" s="61"/>
      <c r="B137" s="317" t="s">
        <v>182</v>
      </c>
      <c r="C137" s="318">
        <v>249999.99999999997</v>
      </c>
      <c r="D137" s="319">
        <v>14181951.058512898</v>
      </c>
      <c r="E137" s="320">
        <v>5809414.6352963373</v>
      </c>
      <c r="F137" s="321">
        <v>472302.80707690003</v>
      </c>
      <c r="G137" s="322">
        <f t="shared" si="13"/>
        <v>1.7628039962099167</v>
      </c>
      <c r="H137" s="323">
        <f t="shared" si="14"/>
        <v>4.3033595584841144</v>
      </c>
      <c r="I137" s="324">
        <f t="shared" si="15"/>
        <v>52.932143585438212</v>
      </c>
      <c r="J137" s="61"/>
      <c r="K137" s="61"/>
      <c r="L137" s="61"/>
      <c r="M137" s="61"/>
      <c r="N137" s="61"/>
      <c r="O137" s="61"/>
      <c r="P137" s="61"/>
      <c r="Q137" s="61"/>
      <c r="R137" s="61"/>
      <c r="S137" s="61"/>
      <c r="T137" s="61"/>
      <c r="U137" s="61"/>
      <c r="V137" s="61"/>
      <c r="W137" s="61"/>
      <c r="X137" s="61"/>
      <c r="Y137" s="61"/>
      <c r="Z137" s="61"/>
      <c r="AA137" s="61"/>
      <c r="AB137" s="61"/>
      <c r="AC137" s="61"/>
      <c r="AD137" s="61"/>
      <c r="AE137" s="61"/>
      <c r="AF137" s="61"/>
      <c r="AG137" s="61"/>
      <c r="AH137" s="61"/>
      <c r="AI137" s="61"/>
      <c r="AJ137" s="61"/>
      <c r="AK137" s="61"/>
      <c r="AL137" s="61"/>
      <c r="AM137" s="61"/>
      <c r="AN137" s="61"/>
      <c r="AO137" s="61"/>
      <c r="AP137" s="61"/>
      <c r="AQ137" s="61"/>
      <c r="AR137" s="61"/>
      <c r="AS137" s="61"/>
    </row>
    <row r="138" spans="1:45" ht="15" customHeight="1" x14ac:dyDescent="0.25">
      <c r="B138" s="317" t="s">
        <v>181</v>
      </c>
      <c r="C138" s="325">
        <v>77170.000000000015</v>
      </c>
      <c r="D138" s="319">
        <v>7049169.7708639894</v>
      </c>
      <c r="E138" s="320">
        <v>2768154.029850746</v>
      </c>
      <c r="F138" s="321">
        <v>-883561.11582551897</v>
      </c>
      <c r="G138" s="322">
        <f t="shared" ref="G138" si="16">+C138*100/D138</f>
        <v>1.0947388488068941</v>
      </c>
      <c r="H138" s="323">
        <f t="shared" ref="H138" si="17">+C138*100/E138</f>
        <v>2.7877783955599065</v>
      </c>
      <c r="I138" s="324">
        <f t="shared" ref="I138" si="18">+C138*100/F138</f>
        <v>-8.7339742116083734</v>
      </c>
    </row>
    <row r="139" spans="1:45" s="116" customFormat="1" ht="15" customHeight="1" x14ac:dyDescent="0.25">
      <c r="A139" s="61"/>
      <c r="B139" s="317" t="s">
        <v>47</v>
      </c>
      <c r="C139" s="318">
        <v>35561611.008000001</v>
      </c>
      <c r="D139" s="319">
        <v>1222348807.2831955</v>
      </c>
      <c r="E139" s="320">
        <v>479887556.36733997</v>
      </c>
      <c r="F139" s="321">
        <v>29360171.664000001</v>
      </c>
      <c r="G139" s="322">
        <f t="shared" si="13"/>
        <v>2.9092850417254947</v>
      </c>
      <c r="H139" s="323">
        <f t="shared" si="14"/>
        <v>7.4104049034308828</v>
      </c>
      <c r="I139" s="324">
        <f t="shared" si="15"/>
        <v>121.12194511316125</v>
      </c>
      <c r="J139" s="61"/>
      <c r="K139" s="61"/>
      <c r="L139" s="61"/>
      <c r="M139" s="61"/>
      <c r="N139" s="61"/>
      <c r="O139" s="61"/>
      <c r="P139" s="61"/>
      <c r="Q139" s="61"/>
      <c r="R139" s="61"/>
      <c r="S139" s="61"/>
      <c r="T139" s="61"/>
      <c r="U139" s="61"/>
      <c r="V139" s="61"/>
      <c r="W139" s="61"/>
      <c r="X139" s="61"/>
      <c r="Y139" s="61"/>
      <c r="Z139" s="61"/>
      <c r="AA139" s="61"/>
      <c r="AB139" s="61"/>
      <c r="AC139" s="61"/>
      <c r="AD139" s="61"/>
      <c r="AE139" s="61"/>
      <c r="AF139" s="61"/>
      <c r="AG139" s="61"/>
      <c r="AH139" s="61"/>
      <c r="AI139" s="61"/>
      <c r="AJ139" s="61"/>
      <c r="AK139" s="61"/>
      <c r="AL139" s="61"/>
      <c r="AM139" s="61"/>
      <c r="AN139" s="61"/>
      <c r="AO139" s="61"/>
      <c r="AP139" s="61"/>
      <c r="AQ139" s="61"/>
      <c r="AR139" s="61"/>
      <c r="AS139" s="61"/>
    </row>
    <row r="140" spans="1:45" ht="15" customHeight="1" x14ac:dyDescent="0.25">
      <c r="B140" s="317" t="s">
        <v>183</v>
      </c>
      <c r="C140" s="318">
        <v>23340.000000000004</v>
      </c>
      <c r="D140" s="319">
        <v>401932.3</v>
      </c>
      <c r="E140" s="320">
        <v>142584.4</v>
      </c>
      <c r="F140" s="321" t="s">
        <v>127</v>
      </c>
      <c r="G140" s="322">
        <f t="shared" si="13"/>
        <v>5.8069480855357991</v>
      </c>
      <c r="H140" s="323">
        <f t="shared" si="14"/>
        <v>16.369252176254911</v>
      </c>
      <c r="I140" s="324" t="s">
        <v>127</v>
      </c>
    </row>
    <row r="141" spans="1:45" s="116" customFormat="1" ht="15" customHeight="1" x14ac:dyDescent="0.25">
      <c r="A141" s="61"/>
      <c r="B141" s="317" t="s">
        <v>48</v>
      </c>
      <c r="C141" s="318">
        <v>296070.00000000006</v>
      </c>
      <c r="D141" s="319">
        <v>14845870.050709249</v>
      </c>
      <c r="E141" s="320">
        <v>6661342.3197616879</v>
      </c>
      <c r="F141" s="321">
        <v>2180768.23613929</v>
      </c>
      <c r="G141" s="322">
        <f t="shared" si="13"/>
        <v>1.9942920084084634</v>
      </c>
      <c r="H141" s="323">
        <f t="shared" si="14"/>
        <v>4.4445996885893724</v>
      </c>
      <c r="I141" s="324">
        <f t="shared" si="15"/>
        <v>13.576408308484254</v>
      </c>
      <c r="J141" s="61"/>
      <c r="K141" s="61"/>
      <c r="L141" s="61"/>
      <c r="M141" s="61"/>
      <c r="N141" s="61"/>
      <c r="O141" s="61"/>
      <c r="P141" s="61"/>
      <c r="Q141" s="61"/>
      <c r="R141" s="61"/>
      <c r="S141" s="61"/>
      <c r="T141" s="61"/>
      <c r="U141" s="61"/>
      <c r="V141" s="61"/>
      <c r="W141" s="61"/>
      <c r="X141" s="61"/>
      <c r="Y141" s="61"/>
      <c r="Z141" s="61"/>
      <c r="AA141" s="61"/>
      <c r="AB141" s="61"/>
      <c r="AC141" s="61"/>
      <c r="AD141" s="61"/>
      <c r="AE141" s="61"/>
      <c r="AF141" s="61"/>
      <c r="AG141" s="61"/>
      <c r="AH141" s="61"/>
      <c r="AI141" s="61"/>
      <c r="AJ141" s="61"/>
      <c r="AK141" s="61"/>
      <c r="AL141" s="61"/>
      <c r="AM141" s="61"/>
      <c r="AN141" s="61"/>
      <c r="AO141" s="61"/>
      <c r="AP141" s="61"/>
      <c r="AQ141" s="61"/>
      <c r="AR141" s="61"/>
      <c r="AS141" s="61"/>
    </row>
    <row r="142" spans="1:45" ht="15" customHeight="1" x14ac:dyDescent="0.25">
      <c r="B142" s="317" t="s">
        <v>184</v>
      </c>
      <c r="C142" s="318">
        <v>1837429.9520000007</v>
      </c>
      <c r="D142" s="319">
        <v>11456717.193250062</v>
      </c>
      <c r="E142" s="320">
        <v>3452906.2041972405</v>
      </c>
      <c r="F142" s="321">
        <v>593010</v>
      </c>
      <c r="G142" s="322">
        <f t="shared" si="13"/>
        <v>16.038014389344941</v>
      </c>
      <c r="H142" s="323">
        <f t="shared" si="14"/>
        <v>53.214012873169871</v>
      </c>
      <c r="I142" s="324">
        <f t="shared" si="15"/>
        <v>309.84805517613546</v>
      </c>
    </row>
    <row r="143" spans="1:45" s="116" customFormat="1" ht="15" customHeight="1" x14ac:dyDescent="0.25">
      <c r="A143" s="61"/>
      <c r="B143" s="317" t="s">
        <v>185</v>
      </c>
      <c r="C143" s="325" t="s">
        <v>127</v>
      </c>
      <c r="D143" s="320">
        <v>7188238.0727444496</v>
      </c>
      <c r="E143" s="320" t="s">
        <v>127</v>
      </c>
      <c r="F143" s="321" t="s">
        <v>127</v>
      </c>
      <c r="G143" s="326" t="s">
        <v>127</v>
      </c>
      <c r="H143" s="323" t="s">
        <v>127</v>
      </c>
      <c r="I143" s="324" t="s">
        <v>127</v>
      </c>
      <c r="J143" s="61"/>
      <c r="K143" s="61"/>
      <c r="L143" s="61"/>
      <c r="M143" s="61"/>
      <c r="N143" s="61"/>
      <c r="O143" s="61"/>
      <c r="P143" s="61"/>
      <c r="Q143" s="61"/>
      <c r="R143" s="61"/>
      <c r="S143" s="61"/>
      <c r="T143" s="61"/>
      <c r="U143" s="61"/>
      <c r="V143" s="61"/>
      <c r="W143" s="61"/>
      <c r="X143" s="61"/>
      <c r="Y143" s="61"/>
      <c r="Z143" s="61"/>
      <c r="AA143" s="61"/>
      <c r="AB143" s="61"/>
      <c r="AC143" s="61"/>
      <c r="AD143" s="61"/>
      <c r="AE143" s="61"/>
      <c r="AF143" s="61"/>
      <c r="AG143" s="61"/>
      <c r="AH143" s="61"/>
      <c r="AI143" s="61"/>
      <c r="AJ143" s="61"/>
      <c r="AK143" s="61"/>
      <c r="AL143" s="61"/>
      <c r="AM143" s="61"/>
      <c r="AN143" s="61"/>
      <c r="AO143" s="61"/>
      <c r="AP143" s="61"/>
      <c r="AQ143" s="61"/>
      <c r="AR143" s="61"/>
      <c r="AS143" s="61"/>
    </row>
    <row r="144" spans="1:45" ht="15" customHeight="1" x14ac:dyDescent="0.25">
      <c r="B144" s="317" t="s">
        <v>186</v>
      </c>
      <c r="C144" s="318">
        <v>440560.00000000023</v>
      </c>
      <c r="D144" s="319">
        <v>13108769.495742518</v>
      </c>
      <c r="E144" s="320">
        <v>7665005.5302681215</v>
      </c>
      <c r="F144" s="321">
        <v>2443343.0954181501</v>
      </c>
      <c r="G144" s="322">
        <f t="shared" si="13"/>
        <v>3.3608036219042972</v>
      </c>
      <c r="H144" s="323">
        <f t="shared" si="14"/>
        <v>5.7476801322619462</v>
      </c>
      <c r="I144" s="324">
        <f t="shared" si="15"/>
        <v>18.031033006627482</v>
      </c>
    </row>
    <row r="145" spans="1:45" s="116" customFormat="1" ht="15" customHeight="1" x14ac:dyDescent="0.25">
      <c r="A145" s="61"/>
      <c r="B145" s="317" t="s">
        <v>108</v>
      </c>
      <c r="C145" s="318">
        <v>588929.98400000005</v>
      </c>
      <c r="D145" s="319">
        <v>5504255.2135787066</v>
      </c>
      <c r="E145" s="320">
        <v>2359950.6179544111</v>
      </c>
      <c r="F145" s="321">
        <v>462868.32852354</v>
      </c>
      <c r="G145" s="322">
        <f t="shared" si="13"/>
        <v>10.699539922261252</v>
      </c>
      <c r="H145" s="323">
        <f t="shared" si="14"/>
        <v>24.955182516085042</v>
      </c>
      <c r="I145" s="324">
        <f t="shared" si="15"/>
        <v>127.2348846762906</v>
      </c>
      <c r="J145" s="61"/>
      <c r="K145" s="61"/>
      <c r="L145" s="61"/>
      <c r="M145" s="61"/>
      <c r="N145" s="61"/>
      <c r="O145" s="61"/>
      <c r="P145" s="61"/>
      <c r="Q145" s="61"/>
      <c r="R145" s="61"/>
      <c r="S145" s="61"/>
      <c r="T145" s="61"/>
      <c r="U145" s="61"/>
      <c r="V145" s="61"/>
      <c r="W145" s="61"/>
      <c r="X145" s="61"/>
      <c r="Y145" s="61"/>
      <c r="Z145" s="61"/>
      <c r="AA145" s="61"/>
      <c r="AB145" s="61"/>
      <c r="AC145" s="61"/>
      <c r="AD145" s="61"/>
      <c r="AE145" s="61"/>
      <c r="AF145" s="61"/>
      <c r="AG145" s="61"/>
      <c r="AH145" s="61"/>
      <c r="AI145" s="61"/>
      <c r="AJ145" s="61"/>
      <c r="AK145" s="61"/>
      <c r="AL145" s="61"/>
      <c r="AM145" s="61"/>
      <c r="AN145" s="61"/>
      <c r="AO145" s="61"/>
      <c r="AP145" s="61"/>
      <c r="AQ145" s="61"/>
      <c r="AR145" s="61"/>
      <c r="AS145" s="61"/>
    </row>
    <row r="146" spans="1:45" ht="15" customHeight="1" x14ac:dyDescent="0.25">
      <c r="B146" s="317" t="s">
        <v>109</v>
      </c>
      <c r="C146" s="318">
        <v>2850138.2205067035</v>
      </c>
      <c r="D146" s="320">
        <v>76168043.981593192</v>
      </c>
      <c r="E146" s="320">
        <v>23147278.690883946</v>
      </c>
      <c r="F146" s="321">
        <v>2292325.3916912498</v>
      </c>
      <c r="G146" s="322">
        <f t="shared" si="13"/>
        <v>3.7419081172617079</v>
      </c>
      <c r="H146" s="323">
        <f t="shared" si="14"/>
        <v>12.313059597926596</v>
      </c>
      <c r="I146" s="324">
        <f t="shared" si="15"/>
        <v>124.33392880597575</v>
      </c>
    </row>
    <row r="147" spans="1:45" s="116" customFormat="1" ht="15" customHeight="1" x14ac:dyDescent="0.25">
      <c r="A147" s="61"/>
      <c r="B147" s="317" t="s">
        <v>187</v>
      </c>
      <c r="C147" s="318">
        <v>53669.999999999993</v>
      </c>
      <c r="D147" s="319">
        <v>13454211.343594858</v>
      </c>
      <c r="E147" s="320">
        <v>4889876.5065475786</v>
      </c>
      <c r="F147" s="321">
        <v>-40639.850235830498</v>
      </c>
      <c r="G147" s="322">
        <f t="shared" si="13"/>
        <v>0.39890855457351387</v>
      </c>
      <c r="H147" s="323">
        <f t="shared" si="14"/>
        <v>1.0975737307094666</v>
      </c>
      <c r="I147" s="324">
        <f t="shared" si="15"/>
        <v>-132.06249454305652</v>
      </c>
      <c r="J147" s="61"/>
      <c r="K147" s="61"/>
      <c r="L147" s="61"/>
      <c r="M147" s="61"/>
      <c r="N147" s="61"/>
      <c r="O147" s="61"/>
      <c r="P147" s="61"/>
      <c r="Q147" s="61"/>
      <c r="R147" s="61"/>
      <c r="S147" s="61"/>
      <c r="T147" s="61"/>
      <c r="U147" s="61"/>
      <c r="V147" s="61"/>
      <c r="W147" s="61"/>
      <c r="X147" s="61"/>
      <c r="Y147" s="61"/>
      <c r="Z147" s="61"/>
      <c r="AA147" s="61"/>
      <c r="AB147" s="61"/>
      <c r="AC147" s="61"/>
      <c r="AD147" s="61"/>
      <c r="AE147" s="61"/>
      <c r="AF147" s="61"/>
      <c r="AG147" s="61"/>
      <c r="AH147" s="61"/>
      <c r="AI147" s="61"/>
      <c r="AJ147" s="61"/>
      <c r="AK147" s="61"/>
      <c r="AL147" s="61"/>
      <c r="AM147" s="61"/>
      <c r="AN147" s="61"/>
      <c r="AO147" s="61"/>
      <c r="AP147" s="61"/>
      <c r="AQ147" s="61"/>
      <c r="AR147" s="61"/>
      <c r="AS147" s="61"/>
    </row>
    <row r="148" spans="1:45" ht="15" customHeight="1" x14ac:dyDescent="0.25">
      <c r="B148" s="317" t="s">
        <v>110</v>
      </c>
      <c r="C148" s="318">
        <v>8316186.4276582384</v>
      </c>
      <c r="D148" s="319">
        <v>29173513.475707319</v>
      </c>
      <c r="E148" s="320">
        <v>2598536.5075258925</v>
      </c>
      <c r="F148" s="321">
        <v>185554.758669659</v>
      </c>
      <c r="G148" s="322">
        <f t="shared" si="13"/>
        <v>28.505947473838205</v>
      </c>
      <c r="H148" s="323">
        <f t="shared" si="14"/>
        <v>320.03346512826988</v>
      </c>
      <c r="I148" s="324">
        <f t="shared" si="15"/>
        <v>4481.7963642007417</v>
      </c>
    </row>
    <row r="149" spans="1:45" s="116" customFormat="1" ht="15" customHeight="1" x14ac:dyDescent="0.25">
      <c r="A149" s="61"/>
      <c r="B149" s="317" t="s">
        <v>189</v>
      </c>
      <c r="C149" s="318">
        <v>1504799.9999999995</v>
      </c>
      <c r="D149" s="319">
        <v>13063904.770356096</v>
      </c>
      <c r="E149" s="320">
        <v>5506509.6408605147</v>
      </c>
      <c r="F149" s="321">
        <v>503000</v>
      </c>
      <c r="G149" s="322">
        <f t="shared" si="13"/>
        <v>11.518761246749211</v>
      </c>
      <c r="H149" s="323">
        <f t="shared" si="14"/>
        <v>27.32765577733268</v>
      </c>
      <c r="I149" s="324">
        <f t="shared" si="15"/>
        <v>299.16500994035772</v>
      </c>
      <c r="J149" s="61"/>
      <c r="K149" s="61"/>
      <c r="L149" s="61"/>
      <c r="M149" s="61"/>
      <c r="N149" s="61"/>
      <c r="O149" s="61"/>
      <c r="P149" s="61"/>
      <c r="Q149" s="61"/>
      <c r="R149" s="61"/>
      <c r="S149" s="61"/>
      <c r="T149" s="61"/>
      <c r="U149" s="61"/>
      <c r="V149" s="61"/>
      <c r="W149" s="61"/>
      <c r="X149" s="61"/>
      <c r="Y149" s="61"/>
      <c r="Z149" s="61"/>
      <c r="AA149" s="61"/>
      <c r="AB149" s="61"/>
      <c r="AC149" s="61"/>
      <c r="AD149" s="61"/>
      <c r="AE149" s="61"/>
      <c r="AF149" s="61"/>
      <c r="AG149" s="61"/>
      <c r="AH149" s="61"/>
      <c r="AI149" s="61"/>
      <c r="AJ149" s="61"/>
      <c r="AK149" s="61"/>
      <c r="AL149" s="61"/>
      <c r="AM149" s="61"/>
      <c r="AN149" s="61"/>
      <c r="AO149" s="61"/>
      <c r="AP149" s="61"/>
      <c r="AQ149" s="61"/>
      <c r="AR149" s="61"/>
      <c r="AS149" s="61"/>
    </row>
    <row r="150" spans="1:45" ht="15" customHeight="1" x14ac:dyDescent="0.25">
      <c r="B150" s="317" t="s">
        <v>281</v>
      </c>
      <c r="C150" s="318">
        <v>289728.99999999994</v>
      </c>
      <c r="D150" s="319">
        <v>12846952.856845798</v>
      </c>
      <c r="E150" s="320">
        <v>1450261.1921170806</v>
      </c>
      <c r="F150" s="321">
        <v>592758.63582079997</v>
      </c>
      <c r="G150" s="322">
        <f t="shared" si="13"/>
        <v>2.255235176998498</v>
      </c>
      <c r="H150" s="323">
        <f t="shared" si="14"/>
        <v>19.977711709782131</v>
      </c>
      <c r="I150" s="324">
        <f t="shared" si="15"/>
        <v>48.878073214202729</v>
      </c>
    </row>
    <row r="151" spans="1:45" s="116" customFormat="1" ht="15" customHeight="1" x14ac:dyDescent="0.25">
      <c r="A151" s="61"/>
      <c r="B151" s="317" t="s">
        <v>49</v>
      </c>
      <c r="C151" s="318">
        <v>24356146.130788438</v>
      </c>
      <c r="D151" s="319">
        <v>397190484.46430767</v>
      </c>
      <c r="E151" s="320">
        <v>61552169.21292308</v>
      </c>
      <c r="F151" s="321">
        <v>3299085.4829593198</v>
      </c>
      <c r="G151" s="322">
        <f t="shared" si="13"/>
        <v>6.1321071585180755</v>
      </c>
      <c r="H151" s="323">
        <f t="shared" si="14"/>
        <v>39.56992327359729</v>
      </c>
      <c r="I151" s="324">
        <f t="shared" si="15"/>
        <v>738.26962825287796</v>
      </c>
      <c r="J151" s="61"/>
      <c r="K151" s="61"/>
      <c r="L151" s="61"/>
      <c r="M151" s="61"/>
      <c r="N151" s="61"/>
      <c r="O151" s="61"/>
      <c r="P151" s="61"/>
      <c r="Q151" s="61"/>
      <c r="R151" s="61"/>
      <c r="S151" s="61"/>
      <c r="T151" s="61"/>
      <c r="U151" s="61"/>
      <c r="V151" s="61"/>
      <c r="W151" s="61"/>
      <c r="X151" s="61"/>
      <c r="Y151" s="61"/>
      <c r="Z151" s="61"/>
      <c r="AA151" s="61"/>
      <c r="AB151" s="61"/>
      <c r="AC151" s="61"/>
      <c r="AD151" s="61"/>
      <c r="AE151" s="61"/>
      <c r="AF151" s="61"/>
      <c r="AG151" s="61"/>
      <c r="AH151" s="61"/>
      <c r="AI151" s="61"/>
      <c r="AJ151" s="61"/>
      <c r="AK151" s="61"/>
      <c r="AL151" s="61"/>
      <c r="AM151" s="61"/>
      <c r="AN151" s="61"/>
      <c r="AO151" s="61"/>
      <c r="AP151" s="61"/>
      <c r="AQ151" s="61"/>
      <c r="AR151" s="61"/>
      <c r="AS151" s="61"/>
    </row>
    <row r="152" spans="1:45" ht="15" customHeight="1" x14ac:dyDescent="0.25">
      <c r="B152" s="317" t="s">
        <v>50</v>
      </c>
      <c r="C152" s="318">
        <v>647049.98399999994</v>
      </c>
      <c r="D152" s="319">
        <v>434166615.43190902</v>
      </c>
      <c r="E152" s="320">
        <v>166900830.00307408</v>
      </c>
      <c r="F152" s="321">
        <v>13782518.971169399</v>
      </c>
      <c r="G152" s="322">
        <f t="shared" si="13"/>
        <v>0.14903264346023345</v>
      </c>
      <c r="H152" s="323">
        <f t="shared" si="14"/>
        <v>0.38768530029963433</v>
      </c>
      <c r="I152" s="324">
        <f t="shared" si="15"/>
        <v>4.694714988990869</v>
      </c>
    </row>
    <row r="153" spans="1:45" s="116" customFormat="1" ht="15" customHeight="1" x14ac:dyDescent="0.25">
      <c r="A153" s="61"/>
      <c r="B153" s="317" t="s">
        <v>188</v>
      </c>
      <c r="C153" s="318">
        <v>621059.98399999982</v>
      </c>
      <c r="D153" s="320" t="s">
        <v>127</v>
      </c>
      <c r="E153" s="320" t="s">
        <v>127</v>
      </c>
      <c r="F153" s="321">
        <v>413344.98807709996</v>
      </c>
      <c r="G153" s="322" t="s">
        <v>127</v>
      </c>
      <c r="H153" s="323" t="s">
        <v>127</v>
      </c>
      <c r="I153" s="324">
        <f t="shared" si="15"/>
        <v>150.25221108624049</v>
      </c>
      <c r="J153" s="61"/>
      <c r="K153" s="61"/>
      <c r="L153" s="61"/>
      <c r="M153" s="61"/>
      <c r="N153" s="61"/>
      <c r="O153" s="61"/>
      <c r="P153" s="61"/>
      <c r="Q153" s="61"/>
      <c r="R153" s="61"/>
      <c r="S153" s="61"/>
      <c r="T153" s="61"/>
      <c r="U153" s="61"/>
      <c r="V153" s="61"/>
      <c r="W153" s="61"/>
      <c r="X153" s="61"/>
      <c r="Y153" s="61"/>
      <c r="Z153" s="61"/>
      <c r="AA153" s="61"/>
      <c r="AB153" s="61"/>
      <c r="AC153" s="61"/>
      <c r="AD153" s="61"/>
      <c r="AE153" s="61"/>
      <c r="AF153" s="61"/>
      <c r="AG153" s="61"/>
      <c r="AH153" s="61"/>
      <c r="AI153" s="61"/>
      <c r="AJ153" s="61"/>
      <c r="AK153" s="61"/>
      <c r="AL153" s="61"/>
      <c r="AM153" s="61"/>
      <c r="AN153" s="61"/>
      <c r="AO153" s="61"/>
      <c r="AP153" s="61"/>
      <c r="AQ153" s="61"/>
      <c r="AR153" s="61"/>
      <c r="AS153" s="61"/>
    </row>
    <row r="154" spans="1:45" ht="15" customHeight="1" x14ac:dyDescent="0.25">
      <c r="B154" s="317" t="s">
        <v>3</v>
      </c>
      <c r="C154" s="318">
        <v>407658.99290106772</v>
      </c>
      <c r="D154" s="319">
        <v>207920613.96174896</v>
      </c>
      <c r="E154" s="320">
        <v>58178526.3303563</v>
      </c>
      <c r="F154" s="321">
        <v>3875014.9864006601</v>
      </c>
      <c r="G154" s="322">
        <f t="shared" si="13"/>
        <v>0.19606473121326226</v>
      </c>
      <c r="H154" s="323">
        <f t="shared" si="14"/>
        <v>0.70070353894192761</v>
      </c>
      <c r="I154" s="324">
        <f t="shared" si="15"/>
        <v>10.520191388465447</v>
      </c>
    </row>
    <row r="155" spans="1:45" s="116" customFormat="1" ht="15" customHeight="1" x14ac:dyDescent="0.25">
      <c r="A155" s="61"/>
      <c r="B155" s="317" t="s">
        <v>191</v>
      </c>
      <c r="C155" s="318">
        <v>39010</v>
      </c>
      <c r="D155" s="319">
        <v>79788768.96894902</v>
      </c>
      <c r="E155" s="320">
        <v>46321366.928608581</v>
      </c>
      <c r="F155" s="321">
        <v>3419765.9297789303</v>
      </c>
      <c r="G155" s="322">
        <f t="shared" si="13"/>
        <v>4.8891592769380009E-2</v>
      </c>
      <c r="H155" s="323">
        <f t="shared" si="14"/>
        <v>8.421599487796419E-2</v>
      </c>
      <c r="I155" s="324">
        <f t="shared" si="15"/>
        <v>1.1407213476309996</v>
      </c>
      <c r="J155" s="61"/>
      <c r="K155" s="61"/>
      <c r="L155" s="61"/>
      <c r="M155" s="61"/>
      <c r="N155" s="61"/>
      <c r="O155" s="61"/>
      <c r="P155" s="61"/>
      <c r="Q155" s="61"/>
      <c r="R155" s="61"/>
      <c r="S155" s="61"/>
      <c r="T155" s="61"/>
      <c r="U155" s="61"/>
      <c r="V155" s="61"/>
      <c r="W155" s="61"/>
      <c r="X155" s="61"/>
      <c r="Y155" s="61"/>
      <c r="Z155" s="61"/>
      <c r="AA155" s="61"/>
      <c r="AB155" s="61"/>
      <c r="AC155" s="61"/>
      <c r="AD155" s="61"/>
      <c r="AE155" s="61"/>
      <c r="AF155" s="61"/>
      <c r="AG155" s="61"/>
      <c r="AH155" s="61"/>
      <c r="AI155" s="61"/>
      <c r="AJ155" s="61"/>
      <c r="AK155" s="61"/>
      <c r="AL155" s="61"/>
      <c r="AM155" s="61"/>
      <c r="AN155" s="61"/>
      <c r="AO155" s="61"/>
      <c r="AP155" s="61"/>
      <c r="AQ155" s="61"/>
      <c r="AR155" s="61"/>
      <c r="AS155" s="61"/>
    </row>
    <row r="156" spans="1:45" ht="15" customHeight="1" x14ac:dyDescent="0.25">
      <c r="B156" s="317" t="s">
        <v>111</v>
      </c>
      <c r="C156" s="318">
        <v>2180</v>
      </c>
      <c r="D156" s="319">
        <v>280435.7</v>
      </c>
      <c r="E156" s="320">
        <v>133528.99169921901</v>
      </c>
      <c r="F156" s="321">
        <v>22000</v>
      </c>
      <c r="G156" s="322">
        <f t="shared" si="13"/>
        <v>0.77736179808776129</v>
      </c>
      <c r="H156" s="323">
        <f t="shared" si="14"/>
        <v>1.6326042548951192</v>
      </c>
      <c r="I156" s="324">
        <f t="shared" si="15"/>
        <v>9.9090909090909083</v>
      </c>
    </row>
    <row r="157" spans="1:45" s="116" customFormat="1" ht="15" customHeight="1" x14ac:dyDescent="0.25">
      <c r="A157" s="61"/>
      <c r="B157" s="317" t="s">
        <v>193</v>
      </c>
      <c r="C157" s="318">
        <v>537800.00000000012</v>
      </c>
      <c r="D157" s="319">
        <v>65128200</v>
      </c>
      <c r="E157" s="320">
        <v>27707800</v>
      </c>
      <c r="F157" s="321">
        <v>6068041.5779999997</v>
      </c>
      <c r="G157" s="322">
        <f t="shared" si="13"/>
        <v>0.82575597053196637</v>
      </c>
      <c r="H157" s="323">
        <f t="shared" si="14"/>
        <v>1.9409696908451777</v>
      </c>
      <c r="I157" s="324">
        <f t="shared" si="15"/>
        <v>8.8628265493404328</v>
      </c>
      <c r="J157" s="61"/>
      <c r="K157" s="61"/>
      <c r="L157" s="61"/>
      <c r="M157" s="61"/>
      <c r="N157" s="61"/>
      <c r="O157" s="61"/>
      <c r="P157" s="61"/>
      <c r="Q157" s="61"/>
      <c r="R157" s="61"/>
      <c r="S157" s="61"/>
      <c r="T157" s="61"/>
      <c r="U157" s="61"/>
      <c r="V157" s="61"/>
      <c r="W157" s="61"/>
      <c r="X157" s="61"/>
      <c r="Y157" s="61"/>
      <c r="Z157" s="61"/>
      <c r="AA157" s="61"/>
      <c r="AB157" s="61"/>
      <c r="AC157" s="61"/>
      <c r="AD157" s="61"/>
      <c r="AE157" s="61"/>
      <c r="AF157" s="61"/>
      <c r="AG157" s="61"/>
      <c r="AH157" s="61"/>
      <c r="AI157" s="61"/>
      <c r="AJ157" s="61"/>
      <c r="AK157" s="61"/>
      <c r="AL157" s="61"/>
      <c r="AM157" s="61"/>
      <c r="AN157" s="61"/>
      <c r="AO157" s="61"/>
      <c r="AP157" s="61"/>
      <c r="AQ157" s="61"/>
      <c r="AR157" s="61"/>
      <c r="AS157" s="61"/>
    </row>
    <row r="158" spans="1:45" ht="15" customHeight="1" x14ac:dyDescent="0.25">
      <c r="B158" s="317" t="s">
        <v>194</v>
      </c>
      <c r="C158" s="318">
        <v>2875.3184521198286</v>
      </c>
      <c r="D158" s="319">
        <v>24109509.85618658</v>
      </c>
      <c r="E158" s="320" t="s">
        <v>127</v>
      </c>
      <c r="F158" s="321">
        <v>333974.90543739998</v>
      </c>
      <c r="G158" s="322">
        <f t="shared" si="13"/>
        <v>1.1926075931328037E-2</v>
      </c>
      <c r="H158" s="323" t="s">
        <v>127</v>
      </c>
      <c r="I158" s="324">
        <f t="shared" si="15"/>
        <v>0.86093847331256335</v>
      </c>
    </row>
    <row r="159" spans="1:45" s="116" customFormat="1" ht="15" customHeight="1" x14ac:dyDescent="0.25">
      <c r="A159" s="61"/>
      <c r="B159" s="317" t="s">
        <v>192</v>
      </c>
      <c r="C159" s="318">
        <v>21021999.232000008</v>
      </c>
      <c r="D159" s="319">
        <v>314567541.55833888</v>
      </c>
      <c r="E159" s="320">
        <v>28222894.276022069</v>
      </c>
      <c r="F159" s="321">
        <v>2218000</v>
      </c>
      <c r="G159" s="322">
        <f t="shared" si="13"/>
        <v>6.6828252933722734</v>
      </c>
      <c r="H159" s="323">
        <f t="shared" si="14"/>
        <v>74.485625132572309</v>
      </c>
      <c r="I159" s="324">
        <f t="shared" si="15"/>
        <v>947.79076789900842</v>
      </c>
      <c r="J159" s="61"/>
      <c r="K159" s="61"/>
      <c r="L159" s="61"/>
      <c r="M159" s="61"/>
      <c r="N159" s="61"/>
      <c r="O159" s="61"/>
      <c r="P159" s="61"/>
      <c r="Q159" s="61"/>
      <c r="R159" s="61"/>
      <c r="S159" s="61"/>
      <c r="T159" s="61"/>
      <c r="U159" s="61"/>
      <c r="V159" s="61"/>
      <c r="W159" s="61"/>
      <c r="X159" s="61"/>
      <c r="Y159" s="61"/>
      <c r="Z159" s="61"/>
      <c r="AA159" s="61"/>
      <c r="AB159" s="61"/>
      <c r="AC159" s="61"/>
      <c r="AD159" s="61"/>
      <c r="AE159" s="61"/>
      <c r="AF159" s="61"/>
      <c r="AG159" s="61"/>
      <c r="AH159" s="61"/>
      <c r="AI159" s="61"/>
      <c r="AJ159" s="61"/>
      <c r="AK159" s="61"/>
      <c r="AL159" s="61"/>
      <c r="AM159" s="61"/>
      <c r="AN159" s="61"/>
      <c r="AO159" s="61"/>
      <c r="AP159" s="61"/>
      <c r="AQ159" s="61"/>
      <c r="AR159" s="61"/>
      <c r="AS159" s="61"/>
    </row>
    <row r="160" spans="1:45" ht="15" customHeight="1" x14ac:dyDescent="0.25">
      <c r="B160" s="317" t="s">
        <v>195</v>
      </c>
      <c r="C160" s="318">
        <v>682870.01599999983</v>
      </c>
      <c r="D160" s="319">
        <v>40384691.790568516</v>
      </c>
      <c r="E160" s="320">
        <v>14507631.759022683</v>
      </c>
      <c r="F160" s="321">
        <v>391823.179788718</v>
      </c>
      <c r="G160" s="322">
        <f t="shared" si="13"/>
        <v>1.6909130309606026</v>
      </c>
      <c r="H160" s="323">
        <f t="shared" si="14"/>
        <v>4.7069709746065529</v>
      </c>
      <c r="I160" s="324">
        <f t="shared" si="15"/>
        <v>174.2801475829537</v>
      </c>
    </row>
    <row r="161" spans="1:45" s="116" customFormat="1" ht="15" customHeight="1" x14ac:dyDescent="0.25">
      <c r="A161" s="61"/>
      <c r="B161" s="317" t="s">
        <v>112</v>
      </c>
      <c r="C161" s="318">
        <v>3224750.0800000001</v>
      </c>
      <c r="D161" s="319">
        <v>222044970.48621675</v>
      </c>
      <c r="E161" s="320">
        <v>56347593.257469729</v>
      </c>
      <c r="F161" s="321">
        <v>8891912</v>
      </c>
      <c r="G161" s="322">
        <f t="shared" si="13"/>
        <v>1.4522959348904385</v>
      </c>
      <c r="H161" s="323">
        <f t="shared" si="14"/>
        <v>5.7229597460624646</v>
      </c>
      <c r="I161" s="324">
        <f t="shared" si="15"/>
        <v>36.266104297928273</v>
      </c>
      <c r="J161" s="61"/>
      <c r="K161" s="61"/>
      <c r="L161" s="61"/>
      <c r="M161" s="61"/>
      <c r="N161" s="61"/>
      <c r="O161" s="61"/>
      <c r="P161" s="61"/>
      <c r="Q161" s="61"/>
      <c r="R161" s="61"/>
      <c r="S161" s="61"/>
      <c r="T161" s="61"/>
      <c r="U161" s="61"/>
      <c r="V161" s="61"/>
      <c r="W161" s="61"/>
      <c r="X161" s="61"/>
      <c r="Y161" s="61"/>
      <c r="Z161" s="61"/>
      <c r="AA161" s="61"/>
      <c r="AB161" s="61"/>
      <c r="AC161" s="61"/>
      <c r="AD161" s="61"/>
      <c r="AE161" s="61"/>
      <c r="AF161" s="61"/>
      <c r="AG161" s="61"/>
      <c r="AH161" s="61"/>
      <c r="AI161" s="61"/>
      <c r="AJ161" s="61"/>
      <c r="AK161" s="61"/>
      <c r="AL161" s="61"/>
      <c r="AM161" s="61"/>
      <c r="AN161" s="61"/>
      <c r="AO161" s="61"/>
      <c r="AP161" s="61"/>
      <c r="AQ161" s="61"/>
      <c r="AR161" s="61"/>
      <c r="AS161" s="61"/>
    </row>
    <row r="162" spans="1:45" ht="15" customHeight="1" x14ac:dyDescent="0.25">
      <c r="B162" s="317" t="s">
        <v>155</v>
      </c>
      <c r="C162" s="318">
        <v>581559.96799999988</v>
      </c>
      <c r="D162" s="320" t="s">
        <v>127</v>
      </c>
      <c r="E162" s="320" t="s">
        <v>127</v>
      </c>
      <c r="F162" s="321">
        <v>32625.0265076</v>
      </c>
      <c r="G162" s="322" t="s">
        <v>127</v>
      </c>
      <c r="H162" s="323" t="s">
        <v>127</v>
      </c>
      <c r="I162" s="324">
        <f t="shared" si="15"/>
        <v>1782.5578405722536</v>
      </c>
    </row>
    <row r="163" spans="1:45" s="116" customFormat="1" ht="15" customHeight="1" x14ac:dyDescent="0.25">
      <c r="A163" s="61"/>
      <c r="B163" s="317" t="s">
        <v>4</v>
      </c>
      <c r="C163" s="318">
        <v>7043000.0640000012</v>
      </c>
      <c r="D163" s="319">
        <v>587411745.16155827</v>
      </c>
      <c r="E163" s="320">
        <v>324494836.22670764</v>
      </c>
      <c r="F163" s="321">
        <v>15973000</v>
      </c>
      <c r="G163" s="322">
        <f t="shared" si="13"/>
        <v>1.1989886348055461</v>
      </c>
      <c r="H163" s="323">
        <f t="shared" si="14"/>
        <v>2.1704505827881415</v>
      </c>
      <c r="I163" s="324">
        <f t="shared" si="15"/>
        <v>44.093157603455836</v>
      </c>
      <c r="J163" s="61"/>
      <c r="K163" s="61"/>
      <c r="L163" s="61"/>
      <c r="M163" s="61"/>
      <c r="N163" s="61"/>
      <c r="O163" s="61"/>
      <c r="P163" s="61"/>
      <c r="Q163" s="61"/>
      <c r="R163" s="61"/>
      <c r="S163" s="61"/>
      <c r="T163" s="61"/>
      <c r="U163" s="61"/>
      <c r="V163" s="61"/>
      <c r="W163" s="61"/>
      <c r="X163" s="61"/>
      <c r="Y163" s="61"/>
      <c r="Z163" s="61"/>
      <c r="AA163" s="61"/>
      <c r="AB163" s="61"/>
      <c r="AC163" s="61"/>
      <c r="AD163" s="61"/>
      <c r="AE163" s="61"/>
      <c r="AF163" s="61"/>
      <c r="AG163" s="61"/>
      <c r="AH163" s="61"/>
      <c r="AI163" s="61"/>
      <c r="AJ163" s="61"/>
      <c r="AK163" s="61"/>
      <c r="AL163" s="61"/>
      <c r="AM163" s="61"/>
      <c r="AN163" s="61"/>
      <c r="AO163" s="61"/>
      <c r="AP163" s="61"/>
      <c r="AQ163" s="61"/>
      <c r="AR163" s="61"/>
      <c r="AS163" s="61"/>
    </row>
    <row r="164" spans="1:45" ht="15" customHeight="1" x14ac:dyDescent="0.25">
      <c r="B164" s="317" t="s">
        <v>197</v>
      </c>
      <c r="C164" s="325" t="s">
        <v>127</v>
      </c>
      <c r="D164" s="319">
        <v>100979900</v>
      </c>
      <c r="E164" s="320">
        <v>60573800</v>
      </c>
      <c r="F164" s="321" t="s">
        <v>127</v>
      </c>
      <c r="G164" s="322" t="s">
        <v>127</v>
      </c>
      <c r="H164" s="323" t="s">
        <v>127</v>
      </c>
      <c r="I164" s="324" t="s">
        <v>127</v>
      </c>
    </row>
    <row r="165" spans="1:45" s="116" customFormat="1" ht="15" customHeight="1" x14ac:dyDescent="0.25">
      <c r="A165" s="61"/>
      <c r="B165" s="327" t="s">
        <v>113</v>
      </c>
      <c r="C165" s="328">
        <v>4469808.3839999996</v>
      </c>
      <c r="D165" s="329">
        <v>242313116.5779669</v>
      </c>
      <c r="E165" s="330">
        <v>105274675.79278894</v>
      </c>
      <c r="F165" s="330">
        <v>8270971.79751084</v>
      </c>
      <c r="G165" s="331">
        <f t="shared" si="13"/>
        <v>1.8446415312238329</v>
      </c>
      <c r="H165" s="331">
        <f t="shared" si="14"/>
        <v>4.2458533833890666</v>
      </c>
      <c r="I165" s="332">
        <f t="shared" si="15"/>
        <v>54.042118549421176</v>
      </c>
      <c r="J165" s="61"/>
      <c r="K165" s="61"/>
      <c r="L165" s="61"/>
      <c r="M165" s="61"/>
      <c r="N165" s="61"/>
      <c r="O165" s="61"/>
      <c r="P165" s="61"/>
      <c r="Q165" s="61"/>
      <c r="R165" s="61"/>
      <c r="S165" s="61"/>
      <c r="T165" s="61"/>
      <c r="U165" s="61"/>
      <c r="V165" s="61"/>
      <c r="W165" s="61"/>
      <c r="X165" s="61"/>
      <c r="Y165" s="61"/>
      <c r="Z165" s="61"/>
      <c r="AA165" s="61"/>
      <c r="AB165" s="61"/>
      <c r="AC165" s="61"/>
      <c r="AD165" s="61"/>
      <c r="AE165" s="61"/>
      <c r="AF165" s="61"/>
      <c r="AG165" s="61"/>
      <c r="AH165" s="61"/>
      <c r="AI165" s="61"/>
      <c r="AJ165" s="61"/>
      <c r="AK165" s="61"/>
      <c r="AL165" s="61"/>
      <c r="AM165" s="61"/>
      <c r="AN165" s="61"/>
      <c r="AO165" s="61"/>
      <c r="AP165" s="61"/>
      <c r="AQ165" s="61"/>
      <c r="AR165" s="61"/>
      <c r="AS165" s="61"/>
    </row>
    <row r="166" spans="1:45" ht="15" customHeight="1" x14ac:dyDescent="0.25">
      <c r="B166" s="317" t="s">
        <v>114</v>
      </c>
      <c r="C166" s="318">
        <v>467030.01600000006</v>
      </c>
      <c r="D166" s="319">
        <v>183334953.81320876</v>
      </c>
      <c r="E166" s="320">
        <v>102560989.01098901</v>
      </c>
      <c r="F166" s="321">
        <v>-2812637.3626373601</v>
      </c>
      <c r="G166" s="322">
        <f t="shared" si="13"/>
        <v>0.25474139343653729</v>
      </c>
      <c r="H166" s="323">
        <f t="shared" si="14"/>
        <v>0.45536808927413874</v>
      </c>
      <c r="I166" s="324">
        <f t="shared" si="15"/>
        <v>-16.604700705606582</v>
      </c>
    </row>
    <row r="167" spans="1:45" s="116" customFormat="1" ht="15" customHeight="1" x14ac:dyDescent="0.25">
      <c r="A167" s="61"/>
      <c r="B167" s="317" t="s">
        <v>167</v>
      </c>
      <c r="C167" s="318">
        <v>2718738.698353637</v>
      </c>
      <c r="D167" s="319">
        <v>87778582.964138776</v>
      </c>
      <c r="E167" s="320">
        <v>11564073.025500091</v>
      </c>
      <c r="F167" s="321">
        <v>1332436.9044838301</v>
      </c>
      <c r="G167" s="322">
        <f t="shared" si="13"/>
        <v>3.0972688400134638</v>
      </c>
      <c r="H167" s="323">
        <f t="shared" si="14"/>
        <v>23.510217311482815</v>
      </c>
      <c r="I167" s="324">
        <f t="shared" si="15"/>
        <v>204.04258462105892</v>
      </c>
      <c r="J167" s="61"/>
      <c r="K167" s="61"/>
      <c r="L167" s="61"/>
      <c r="M167" s="61"/>
      <c r="N167" s="61"/>
      <c r="O167" s="61"/>
      <c r="P167" s="61"/>
      <c r="Q167" s="61"/>
      <c r="R167" s="61"/>
      <c r="S167" s="61"/>
      <c r="T167" s="61"/>
      <c r="U167" s="61"/>
      <c r="V167" s="61"/>
      <c r="W167" s="61"/>
      <c r="X167" s="61"/>
      <c r="Y167" s="61"/>
      <c r="Z167" s="61"/>
      <c r="AA167" s="61"/>
      <c r="AB167" s="61"/>
      <c r="AC167" s="61"/>
      <c r="AD167" s="61"/>
      <c r="AE167" s="61"/>
      <c r="AF167" s="61"/>
      <c r="AG167" s="61"/>
      <c r="AH167" s="61"/>
      <c r="AI167" s="61"/>
      <c r="AJ167" s="61"/>
      <c r="AK167" s="61"/>
      <c r="AL167" s="61"/>
      <c r="AM167" s="61"/>
      <c r="AN167" s="61"/>
      <c r="AO167" s="61"/>
      <c r="AP167" s="61"/>
      <c r="AQ167" s="61"/>
      <c r="AR167" s="61"/>
      <c r="AS167" s="61"/>
    </row>
    <row r="168" spans="1:45" ht="15" customHeight="1" x14ac:dyDescent="0.25">
      <c r="B168" s="317" t="s">
        <v>170</v>
      </c>
      <c r="C168" s="318">
        <v>2688570.1119999983</v>
      </c>
      <c r="D168" s="319">
        <v>8271108.6383993104</v>
      </c>
      <c r="E168" s="320">
        <v>2613813.4203366349</v>
      </c>
      <c r="F168" s="321">
        <v>210725.4</v>
      </c>
      <c r="G168" s="322">
        <f t="shared" si="13"/>
        <v>32.505559164319131</v>
      </c>
      <c r="H168" s="323">
        <f t="shared" si="14"/>
        <v>102.86006227842137</v>
      </c>
      <c r="I168" s="324">
        <f t="shared" si="15"/>
        <v>1275.864282141592</v>
      </c>
    </row>
    <row r="169" spans="1:45" s="116" customFormat="1" ht="15" customHeight="1" x14ac:dyDescent="0.25">
      <c r="A169" s="61"/>
      <c r="B169" s="317" t="s">
        <v>5</v>
      </c>
      <c r="C169" s="318">
        <v>4498890.1119999988</v>
      </c>
      <c r="D169" s="319">
        <v>2860667727.5519729</v>
      </c>
      <c r="E169" s="320">
        <v>875792531.49173999</v>
      </c>
      <c r="F169" s="321">
        <v>20696989.465920702</v>
      </c>
      <c r="G169" s="322">
        <f t="shared" si="13"/>
        <v>0.157267132728132</v>
      </c>
      <c r="H169" s="323">
        <f t="shared" si="14"/>
        <v>0.51369359183013652</v>
      </c>
      <c r="I169" s="324">
        <f t="shared" si="15"/>
        <v>21.736929998480175</v>
      </c>
      <c r="J169" s="61"/>
      <c r="K169" s="61"/>
      <c r="L169" s="61"/>
      <c r="M169" s="61"/>
      <c r="N169" s="61"/>
      <c r="O169" s="61"/>
      <c r="P169" s="61"/>
      <c r="Q169" s="61"/>
      <c r="R169" s="61"/>
      <c r="S169" s="61"/>
      <c r="T169" s="61"/>
      <c r="U169" s="61"/>
      <c r="V169" s="61"/>
      <c r="W169" s="61"/>
      <c r="X169" s="61"/>
      <c r="Y169" s="61"/>
      <c r="Z169" s="61"/>
      <c r="AA169" s="61"/>
      <c r="AB169" s="61"/>
      <c r="AC169" s="61"/>
      <c r="AD169" s="61"/>
      <c r="AE169" s="61"/>
      <c r="AF169" s="61"/>
      <c r="AG169" s="61"/>
      <c r="AH169" s="61"/>
      <c r="AI169" s="61"/>
      <c r="AJ169" s="61"/>
      <c r="AK169" s="61"/>
      <c r="AL169" s="61"/>
      <c r="AM169" s="61"/>
      <c r="AN169" s="61"/>
      <c r="AO169" s="61"/>
      <c r="AP169" s="61"/>
      <c r="AQ169" s="61"/>
      <c r="AR169" s="61"/>
      <c r="AS169" s="61"/>
    </row>
    <row r="170" spans="1:45" ht="15" customHeight="1" x14ac:dyDescent="0.25">
      <c r="B170" s="317" t="s">
        <v>142</v>
      </c>
      <c r="C170" s="325" t="s">
        <v>127</v>
      </c>
      <c r="D170" s="319">
        <v>2220978.9781734152</v>
      </c>
      <c r="E170" s="320">
        <v>419401.32848078082</v>
      </c>
      <c r="F170" s="321">
        <v>25601.1574181</v>
      </c>
      <c r="G170" s="322" t="s">
        <v>127</v>
      </c>
      <c r="H170" s="323" t="s">
        <v>127</v>
      </c>
      <c r="I170" s="324" t="s">
        <v>127</v>
      </c>
    </row>
    <row r="171" spans="1:45" s="116" customFormat="1" ht="15" customHeight="1" x14ac:dyDescent="0.25">
      <c r="A171" s="61"/>
      <c r="B171" s="317" t="s">
        <v>6</v>
      </c>
      <c r="C171" s="318">
        <v>3913319.8720000009</v>
      </c>
      <c r="D171" s="319">
        <v>248908731.8175016</v>
      </c>
      <c r="E171" s="320">
        <v>191590012.233518</v>
      </c>
      <c r="F171" s="321">
        <v>9332858.1207960211</v>
      </c>
      <c r="G171" s="322">
        <f t="shared" si="13"/>
        <v>1.57219067544373</v>
      </c>
      <c r="H171" s="323">
        <f t="shared" si="14"/>
        <v>2.042548996359101</v>
      </c>
      <c r="I171" s="324">
        <f t="shared" si="15"/>
        <v>41.930562120944629</v>
      </c>
      <c r="J171" s="61"/>
      <c r="K171" s="61"/>
      <c r="L171" s="61"/>
      <c r="M171" s="61"/>
      <c r="N171" s="61"/>
      <c r="O171" s="61"/>
      <c r="P171" s="61"/>
      <c r="Q171" s="61"/>
      <c r="R171" s="61"/>
      <c r="S171" s="61"/>
      <c r="T171" s="61"/>
      <c r="U171" s="61"/>
      <c r="V171" s="61"/>
      <c r="W171" s="61"/>
      <c r="X171" s="61"/>
      <c r="Y171" s="61"/>
      <c r="Z171" s="61"/>
      <c r="AA171" s="61"/>
      <c r="AB171" s="61"/>
      <c r="AC171" s="61"/>
      <c r="AD171" s="61"/>
      <c r="AE171" s="61"/>
      <c r="AF171" s="61"/>
      <c r="AG171" s="61"/>
      <c r="AH171" s="61"/>
      <c r="AI171" s="61"/>
      <c r="AJ171" s="61"/>
      <c r="AK171" s="61"/>
      <c r="AL171" s="61"/>
      <c r="AM171" s="61"/>
      <c r="AN171" s="61"/>
      <c r="AO171" s="61"/>
      <c r="AP171" s="61"/>
      <c r="AQ171" s="61"/>
      <c r="AR171" s="61"/>
      <c r="AS171" s="61"/>
    </row>
    <row r="172" spans="1:45" ht="15" customHeight="1" x14ac:dyDescent="0.25">
      <c r="B172" s="317" t="s">
        <v>150</v>
      </c>
      <c r="C172" s="318">
        <v>6814199.8079999993</v>
      </c>
      <c r="D172" s="319">
        <v>85555378.043799847</v>
      </c>
      <c r="E172" s="320">
        <v>20149516.087107573</v>
      </c>
      <c r="F172" s="321">
        <v>2824500</v>
      </c>
      <c r="G172" s="322">
        <f t="shared" si="13"/>
        <v>7.9646656514234415</v>
      </c>
      <c r="H172" s="323">
        <f t="shared" si="14"/>
        <v>33.818180935670135</v>
      </c>
      <c r="I172" s="324">
        <f t="shared" si="15"/>
        <v>241.25331237387147</v>
      </c>
    </row>
    <row r="173" spans="1:45" s="116" customFormat="1" ht="15" customHeight="1" x14ac:dyDescent="0.25">
      <c r="A173" s="61"/>
      <c r="B173" s="317" t="s">
        <v>51</v>
      </c>
      <c r="C173" s="318">
        <v>4856430.0799999991</v>
      </c>
      <c r="D173" s="319">
        <v>241457403.08504158</v>
      </c>
      <c r="E173" s="320">
        <v>101078166.22691292</v>
      </c>
      <c r="F173" s="321">
        <v>6911103.5828371299</v>
      </c>
      <c r="G173" s="322">
        <f t="shared" si="13"/>
        <v>2.0112988949398911</v>
      </c>
      <c r="H173" s="323">
        <f t="shared" si="14"/>
        <v>4.8046282014037311</v>
      </c>
      <c r="I173" s="324">
        <f t="shared" si="15"/>
        <v>70.269965162442972</v>
      </c>
      <c r="J173" s="61"/>
      <c r="K173" s="61"/>
      <c r="L173" s="61"/>
      <c r="M173" s="61"/>
      <c r="N173" s="61"/>
      <c r="O173" s="61"/>
      <c r="P173" s="61"/>
      <c r="Q173" s="61"/>
      <c r="R173" s="61"/>
      <c r="S173" s="61"/>
      <c r="T173" s="61"/>
      <c r="U173" s="61"/>
      <c r="V173" s="61"/>
      <c r="W173" s="61"/>
      <c r="X173" s="61"/>
      <c r="Y173" s="61"/>
      <c r="Z173" s="61"/>
      <c r="AA173" s="61"/>
      <c r="AB173" s="61"/>
      <c r="AC173" s="61"/>
      <c r="AD173" s="61"/>
      <c r="AE173" s="61"/>
      <c r="AF173" s="61"/>
      <c r="AG173" s="61"/>
      <c r="AH173" s="61"/>
      <c r="AI173" s="61"/>
      <c r="AJ173" s="61"/>
      <c r="AK173" s="61"/>
      <c r="AL173" s="61"/>
      <c r="AM173" s="61"/>
      <c r="AN173" s="61"/>
      <c r="AO173" s="61"/>
      <c r="AP173" s="61"/>
      <c r="AQ173" s="61"/>
      <c r="AR173" s="61"/>
      <c r="AS173" s="61"/>
    </row>
    <row r="174" spans="1:45" ht="15" customHeight="1" x14ac:dyDescent="0.25">
      <c r="B174" s="317" t="s">
        <v>198</v>
      </c>
      <c r="C174" s="318">
        <v>260529.99999999991</v>
      </c>
      <c r="D174" s="319">
        <v>9635951.1597929318</v>
      </c>
      <c r="E174" s="320">
        <v>2037223.408380022</v>
      </c>
      <c r="F174" s="321">
        <v>420159</v>
      </c>
      <c r="G174" s="322">
        <f t="shared" si="13"/>
        <v>2.7037289384268579</v>
      </c>
      <c r="H174" s="323">
        <f t="shared" si="14"/>
        <v>12.788484509274834</v>
      </c>
      <c r="I174" s="324">
        <f t="shared" si="15"/>
        <v>62.007478121377844</v>
      </c>
    </row>
    <row r="175" spans="1:45" s="116" customFormat="1" ht="15" customHeight="1" x14ac:dyDescent="0.25">
      <c r="A175" s="61"/>
      <c r="B175" s="317" t="s">
        <v>52</v>
      </c>
      <c r="C175" s="318">
        <v>8610210.0479999967</v>
      </c>
      <c r="D175" s="319">
        <v>1669583089.3229568</v>
      </c>
      <c r="E175" s="320">
        <v>509503240.08546615</v>
      </c>
      <c r="F175" s="321">
        <v>31974770</v>
      </c>
      <c r="G175" s="322">
        <f t="shared" si="13"/>
        <v>0.51571018555845449</v>
      </c>
      <c r="H175" s="323">
        <f t="shared" si="14"/>
        <v>1.6899225305330121</v>
      </c>
      <c r="I175" s="324">
        <f t="shared" si="15"/>
        <v>26.928137553452292</v>
      </c>
      <c r="J175" s="61"/>
      <c r="K175" s="61"/>
      <c r="L175" s="61"/>
      <c r="M175" s="61"/>
      <c r="N175" s="61"/>
      <c r="O175" s="61"/>
      <c r="P175" s="61"/>
      <c r="Q175" s="61"/>
      <c r="R175" s="61"/>
      <c r="S175" s="61"/>
      <c r="T175" s="61"/>
      <c r="U175" s="61"/>
      <c r="V175" s="61"/>
      <c r="W175" s="61"/>
      <c r="X175" s="61"/>
      <c r="Y175" s="61"/>
      <c r="Z175" s="61"/>
      <c r="AA175" s="61"/>
      <c r="AB175" s="61"/>
      <c r="AC175" s="61"/>
      <c r="AD175" s="61"/>
      <c r="AE175" s="61"/>
      <c r="AF175" s="61"/>
      <c r="AG175" s="61"/>
      <c r="AH175" s="61"/>
      <c r="AI175" s="61"/>
      <c r="AJ175" s="61"/>
      <c r="AK175" s="61"/>
      <c r="AL175" s="61"/>
      <c r="AM175" s="61"/>
      <c r="AN175" s="61"/>
      <c r="AO175" s="61"/>
      <c r="AP175" s="61"/>
      <c r="AQ175" s="61"/>
      <c r="AR175" s="61"/>
      <c r="AS175" s="61"/>
    </row>
    <row r="176" spans="1:45" ht="15" customHeight="1" x14ac:dyDescent="0.25">
      <c r="B176" s="317" t="s">
        <v>115</v>
      </c>
      <c r="C176" s="318">
        <v>155467.98558897243</v>
      </c>
      <c r="D176" s="319">
        <v>821496.06452618458</v>
      </c>
      <c r="E176" s="320">
        <v>286021.70355361601</v>
      </c>
      <c r="F176" s="321">
        <v>1019.3295076999999</v>
      </c>
      <c r="G176" s="322">
        <f t="shared" si="13"/>
        <v>18.924982395215967</v>
      </c>
      <c r="H176" s="323">
        <f t="shared" si="14"/>
        <v>54.355310683557718</v>
      </c>
      <c r="I176" s="324">
        <f t="shared" si="15"/>
        <v>15251.985193656181</v>
      </c>
    </row>
    <row r="177" spans="1:45" s="116" customFormat="1" ht="15" customHeight="1" x14ac:dyDescent="0.25">
      <c r="A177" s="61"/>
      <c r="B177" s="317" t="s">
        <v>207</v>
      </c>
      <c r="C177" s="318">
        <v>39170.000000000007</v>
      </c>
      <c r="D177" s="319">
        <v>2065875.0740740739</v>
      </c>
      <c r="E177" s="320" t="s">
        <v>127</v>
      </c>
      <c r="F177" s="321">
        <v>30640.740740699999</v>
      </c>
      <c r="G177" s="322">
        <f t="shared" si="13"/>
        <v>1.8960488217108684</v>
      </c>
      <c r="H177" s="323" t="s">
        <v>127</v>
      </c>
      <c r="I177" s="324">
        <f t="shared" si="15"/>
        <v>127.83633506604696</v>
      </c>
      <c r="J177" s="61"/>
      <c r="K177" s="61"/>
      <c r="L177" s="61"/>
      <c r="M177" s="61"/>
      <c r="N177" s="61"/>
      <c r="O177" s="61"/>
      <c r="P177" s="61"/>
      <c r="Q177" s="61"/>
      <c r="R177" s="61"/>
      <c r="S177" s="61"/>
      <c r="T177" s="61"/>
      <c r="U177" s="61"/>
      <c r="V177" s="61"/>
      <c r="W177" s="61"/>
      <c r="X177" s="61"/>
      <c r="Y177" s="61"/>
      <c r="Z177" s="61"/>
      <c r="AA177" s="61"/>
      <c r="AB177" s="61"/>
      <c r="AC177" s="61"/>
      <c r="AD177" s="61"/>
      <c r="AE177" s="61"/>
      <c r="AF177" s="61"/>
      <c r="AG177" s="61"/>
      <c r="AH177" s="61"/>
      <c r="AI177" s="61"/>
      <c r="AJ177" s="61"/>
      <c r="AK177" s="61"/>
      <c r="AL177" s="61"/>
      <c r="AM177" s="61"/>
      <c r="AN177" s="61"/>
      <c r="AO177" s="61"/>
      <c r="AP177" s="61"/>
      <c r="AQ177" s="61"/>
      <c r="AR177" s="61"/>
      <c r="AS177" s="61"/>
    </row>
    <row r="178" spans="1:45" ht="15" customHeight="1" x14ac:dyDescent="0.25">
      <c r="B178" s="317" t="s">
        <v>282</v>
      </c>
      <c r="C178" s="318">
        <v>21820.000000000007</v>
      </c>
      <c r="D178" s="319">
        <v>1010822.2222222222</v>
      </c>
      <c r="E178" s="320" t="s">
        <v>127</v>
      </c>
      <c r="F178" s="321">
        <v>92266.66666670001</v>
      </c>
      <c r="G178" s="322">
        <f t="shared" si="13"/>
        <v>2.1586387319453917</v>
      </c>
      <c r="H178" s="323" t="s">
        <v>127</v>
      </c>
      <c r="I178" s="324">
        <f t="shared" si="15"/>
        <v>23.648843930627301</v>
      </c>
    </row>
    <row r="179" spans="1:45" s="116" customFormat="1" ht="15" customHeight="1" x14ac:dyDescent="0.25">
      <c r="A179" s="61"/>
      <c r="B179" s="317" t="s">
        <v>199</v>
      </c>
      <c r="C179" s="325" t="s">
        <v>127</v>
      </c>
      <c r="D179" s="320">
        <v>1655300.8725342704</v>
      </c>
      <c r="E179" s="320">
        <v>2757689.8325349311</v>
      </c>
      <c r="F179" s="321" t="s">
        <v>127</v>
      </c>
      <c r="G179" s="322" t="s">
        <v>127</v>
      </c>
      <c r="H179" s="323" t="s">
        <v>127</v>
      </c>
      <c r="I179" s="324" t="s">
        <v>127</v>
      </c>
      <c r="J179" s="61"/>
      <c r="K179" s="61"/>
      <c r="L179" s="61"/>
      <c r="M179" s="61"/>
      <c r="N179" s="61"/>
      <c r="O179" s="61"/>
      <c r="P179" s="61"/>
      <c r="Q179" s="61"/>
      <c r="R179" s="61"/>
      <c r="S179" s="61"/>
      <c r="T179" s="61"/>
      <c r="U179" s="61"/>
      <c r="V179" s="61"/>
      <c r="W179" s="61"/>
      <c r="X179" s="61"/>
      <c r="Y179" s="61"/>
      <c r="Z179" s="61"/>
      <c r="AA179" s="61"/>
      <c r="AB179" s="61"/>
      <c r="AC179" s="61"/>
      <c r="AD179" s="61"/>
      <c r="AE179" s="61"/>
      <c r="AF179" s="61"/>
      <c r="AG179" s="61"/>
      <c r="AH179" s="61"/>
      <c r="AI179" s="61"/>
      <c r="AJ179" s="61"/>
      <c r="AK179" s="61"/>
      <c r="AL179" s="61"/>
      <c r="AM179" s="61"/>
      <c r="AN179" s="61"/>
      <c r="AO179" s="61"/>
      <c r="AP179" s="61"/>
      <c r="AQ179" s="61"/>
      <c r="AR179" s="61"/>
      <c r="AS179" s="61"/>
    </row>
    <row r="180" spans="1:45" ht="15" customHeight="1" x14ac:dyDescent="0.25">
      <c r="B180" s="317" t="s">
        <v>233</v>
      </c>
      <c r="C180" s="325" t="s">
        <v>127</v>
      </c>
      <c r="D180" s="320" t="s">
        <v>127</v>
      </c>
      <c r="E180" s="320" t="s">
        <v>127</v>
      </c>
      <c r="F180" s="320" t="s">
        <v>127</v>
      </c>
      <c r="G180" s="322" t="s">
        <v>127</v>
      </c>
      <c r="H180" s="323" t="s">
        <v>127</v>
      </c>
      <c r="I180" s="324" t="s">
        <v>127</v>
      </c>
    </row>
    <row r="181" spans="1:45" s="116" customFormat="1" ht="15" customHeight="1" x14ac:dyDescent="0.25">
      <c r="A181" s="61"/>
      <c r="B181" s="317" t="s">
        <v>232</v>
      </c>
      <c r="C181" s="318">
        <v>50950</v>
      </c>
      <c r="D181" s="318">
        <v>1185474.8603351954</v>
      </c>
      <c r="E181" s="318">
        <v>800000</v>
      </c>
      <c r="F181" s="333">
        <v>55277.704100558702</v>
      </c>
      <c r="G181" s="326">
        <f t="shared" si="13"/>
        <v>4.2978557964184736</v>
      </c>
      <c r="H181" s="323">
        <f t="shared" si="14"/>
        <v>6.3687500000000004</v>
      </c>
      <c r="I181" s="324">
        <f t="shared" si="15"/>
        <v>92.170977121832095</v>
      </c>
      <c r="J181" s="61"/>
      <c r="K181" s="61"/>
      <c r="L181" s="61"/>
      <c r="M181" s="61"/>
      <c r="N181" s="61"/>
      <c r="O181" s="61"/>
      <c r="P181" s="61"/>
      <c r="Q181" s="61"/>
      <c r="R181" s="61"/>
      <c r="S181" s="61"/>
      <c r="T181" s="61"/>
      <c r="U181" s="61"/>
      <c r="V181" s="61"/>
      <c r="W181" s="61"/>
      <c r="X181" s="61"/>
      <c r="Y181" s="61"/>
      <c r="Z181" s="61"/>
      <c r="AA181" s="61"/>
      <c r="AB181" s="61"/>
      <c r="AC181" s="61"/>
      <c r="AD181" s="61"/>
      <c r="AE181" s="61"/>
      <c r="AF181" s="61"/>
      <c r="AG181" s="61"/>
      <c r="AH181" s="61"/>
      <c r="AI181" s="61"/>
      <c r="AJ181" s="61"/>
      <c r="AK181" s="61"/>
      <c r="AL181" s="61"/>
      <c r="AM181" s="61"/>
      <c r="AN181" s="61"/>
      <c r="AO181" s="61"/>
      <c r="AP181" s="61"/>
      <c r="AQ181" s="61"/>
      <c r="AR181" s="61"/>
      <c r="AS181" s="61"/>
    </row>
    <row r="182" spans="1:45" ht="15" customHeight="1" x14ac:dyDescent="0.25">
      <c r="B182" s="317" t="s">
        <v>53</v>
      </c>
      <c r="C182" s="318">
        <v>17779.999999999989</v>
      </c>
      <c r="D182" s="334">
        <v>412261.82964857563</v>
      </c>
      <c r="E182" s="320" t="s">
        <v>127</v>
      </c>
      <c r="F182" s="320">
        <v>28083.273255078799</v>
      </c>
      <c r="G182" s="322">
        <f t="shared" si="13"/>
        <v>4.3127931623347706</v>
      </c>
      <c r="H182" s="323" t="s">
        <v>127</v>
      </c>
      <c r="I182" s="324">
        <f t="shared" si="15"/>
        <v>63.311708142086019</v>
      </c>
    </row>
    <row r="183" spans="1:45" s="116" customFormat="1" ht="15" customHeight="1" x14ac:dyDescent="0.25">
      <c r="A183" s="61"/>
      <c r="B183" s="317" t="s">
        <v>283</v>
      </c>
      <c r="C183" s="318">
        <v>45259.999999999993</v>
      </c>
      <c r="D183" s="334">
        <v>811300</v>
      </c>
      <c r="E183" s="320" t="s">
        <v>127</v>
      </c>
      <c r="F183" s="333">
        <v>113066.66666670001</v>
      </c>
      <c r="G183" s="322">
        <f t="shared" si="13"/>
        <v>5.5787008504868716</v>
      </c>
      <c r="H183" s="323" t="s">
        <v>127</v>
      </c>
      <c r="I183" s="324">
        <f t="shared" si="15"/>
        <v>40.029481132063658</v>
      </c>
      <c r="J183" s="61"/>
      <c r="K183" s="61"/>
      <c r="L183" s="61"/>
      <c r="M183" s="61"/>
      <c r="N183" s="61"/>
      <c r="O183" s="61"/>
      <c r="P183" s="61"/>
      <c r="Q183" s="61"/>
      <c r="R183" s="61"/>
      <c r="S183" s="61"/>
      <c r="T183" s="61"/>
      <c r="U183" s="61"/>
      <c r="V183" s="61"/>
      <c r="W183" s="61"/>
      <c r="X183" s="61"/>
      <c r="Y183" s="61"/>
      <c r="Z183" s="61"/>
      <c r="AA183" s="61"/>
      <c r="AB183" s="61"/>
      <c r="AC183" s="61"/>
      <c r="AD183" s="61"/>
      <c r="AE183" s="61"/>
      <c r="AF183" s="61"/>
      <c r="AG183" s="61"/>
      <c r="AH183" s="61"/>
      <c r="AI183" s="61"/>
      <c r="AJ183" s="61"/>
      <c r="AK183" s="61"/>
      <c r="AL183" s="61"/>
      <c r="AM183" s="61"/>
      <c r="AN183" s="61"/>
      <c r="AO183" s="61"/>
      <c r="AP183" s="61"/>
      <c r="AQ183" s="61"/>
      <c r="AR183" s="61"/>
      <c r="AS183" s="61"/>
    </row>
    <row r="184" spans="1:45" ht="15" customHeight="1" x14ac:dyDescent="0.25">
      <c r="B184" s="317" t="s">
        <v>116</v>
      </c>
      <c r="C184" s="318">
        <v>2422268.0000000009</v>
      </c>
      <c r="D184" s="334">
        <v>23236007.428258166</v>
      </c>
      <c r="E184" s="335">
        <v>5347710.3555427929</v>
      </c>
      <c r="F184" s="333">
        <v>983338.15403129999</v>
      </c>
      <c r="G184" s="322">
        <f t="shared" si="13"/>
        <v>10.424630855704546</v>
      </c>
      <c r="H184" s="323">
        <f t="shared" si="14"/>
        <v>45.295422507117827</v>
      </c>
      <c r="I184" s="324">
        <f t="shared" si="15"/>
        <v>246.33113136815183</v>
      </c>
    </row>
    <row r="185" spans="1:45" s="116" customFormat="1" ht="15" customHeight="1" x14ac:dyDescent="0.25">
      <c r="A185" s="61"/>
      <c r="B185" s="317" t="s">
        <v>201</v>
      </c>
      <c r="C185" s="318">
        <v>48340.000000000022</v>
      </c>
      <c r="D185" s="334">
        <v>4085114.7942232364</v>
      </c>
      <c r="E185" s="335">
        <v>713559.22892889753</v>
      </c>
      <c r="F185" s="333">
        <v>367700</v>
      </c>
      <c r="G185" s="322">
        <f t="shared" si="13"/>
        <v>1.1833204802067654</v>
      </c>
      <c r="H185" s="323">
        <f t="shared" si="14"/>
        <v>6.774490195097294</v>
      </c>
      <c r="I185" s="324">
        <f t="shared" si="15"/>
        <v>13.146586891487631</v>
      </c>
      <c r="J185" s="61"/>
      <c r="K185" s="61"/>
      <c r="L185" s="61"/>
      <c r="M185" s="61"/>
      <c r="N185" s="61"/>
      <c r="O185" s="61"/>
      <c r="P185" s="61"/>
      <c r="Q185" s="61"/>
      <c r="R185" s="61"/>
      <c r="S185" s="61"/>
      <c r="T185" s="61"/>
      <c r="U185" s="61"/>
      <c r="V185" s="61"/>
      <c r="W185" s="61"/>
      <c r="X185" s="61"/>
      <c r="Y185" s="61"/>
      <c r="Z185" s="61"/>
      <c r="AA185" s="61"/>
      <c r="AB185" s="61"/>
      <c r="AC185" s="61"/>
      <c r="AD185" s="61"/>
      <c r="AE185" s="61"/>
      <c r="AF185" s="61"/>
      <c r="AG185" s="61"/>
      <c r="AH185" s="61"/>
      <c r="AI185" s="61"/>
      <c r="AJ185" s="61"/>
      <c r="AK185" s="61"/>
      <c r="AL185" s="61"/>
      <c r="AM185" s="61"/>
      <c r="AN185" s="61"/>
      <c r="AO185" s="61"/>
      <c r="AP185" s="61"/>
      <c r="AQ185" s="61"/>
      <c r="AR185" s="61"/>
      <c r="AS185" s="61"/>
    </row>
    <row r="186" spans="1:45" ht="15" customHeight="1" x14ac:dyDescent="0.25">
      <c r="B186" s="317" t="s">
        <v>200</v>
      </c>
      <c r="C186" s="318">
        <v>4323830.1440000003</v>
      </c>
      <c r="D186" s="334">
        <v>50640650.22146222</v>
      </c>
      <c r="E186" s="335">
        <v>25540389.777499601</v>
      </c>
      <c r="F186" s="333">
        <v>4281889.5824701199</v>
      </c>
      <c r="G186" s="322">
        <f t="shared" si="13"/>
        <v>8.5382595308136473</v>
      </c>
      <c r="H186" s="323">
        <f t="shared" si="14"/>
        <v>16.92938197759683</v>
      </c>
      <c r="I186" s="324">
        <f t="shared" si="15"/>
        <v>100.97948722689121</v>
      </c>
    </row>
    <row r="187" spans="1:45" s="116" customFormat="1" ht="15" customHeight="1" x14ac:dyDescent="0.25">
      <c r="A187" s="61"/>
      <c r="B187" s="317" t="s">
        <v>117</v>
      </c>
      <c r="C187" s="318">
        <v>22719.999999999993</v>
      </c>
      <c r="D187" s="334">
        <v>1586008.9997484095</v>
      </c>
      <c r="E187" s="335">
        <v>1333887.1940480897</v>
      </c>
      <c r="F187" s="333">
        <v>235678.36218394199</v>
      </c>
      <c r="G187" s="322">
        <f t="shared" si="13"/>
        <v>1.4325265495721708</v>
      </c>
      <c r="H187" s="323">
        <f t="shared" si="14"/>
        <v>1.7032924599155335</v>
      </c>
      <c r="I187" s="324">
        <f t="shared" si="15"/>
        <v>9.6402570814997048</v>
      </c>
      <c r="J187" s="61"/>
      <c r="K187" s="61"/>
      <c r="L187" s="61"/>
      <c r="M187" s="61"/>
      <c r="N187" s="61"/>
      <c r="O187" s="61"/>
      <c r="P187" s="61"/>
      <c r="Q187" s="61"/>
      <c r="R187" s="61"/>
      <c r="S187" s="61"/>
      <c r="T187" s="61"/>
      <c r="U187" s="61"/>
      <c r="V187" s="61"/>
      <c r="W187" s="61"/>
      <c r="X187" s="61"/>
      <c r="Y187" s="61"/>
      <c r="Z187" s="61"/>
      <c r="AA187" s="61"/>
      <c r="AB187" s="61"/>
      <c r="AC187" s="61"/>
      <c r="AD187" s="61"/>
      <c r="AE187" s="61"/>
      <c r="AF187" s="61"/>
      <c r="AG187" s="61"/>
      <c r="AH187" s="61"/>
      <c r="AI187" s="61"/>
      <c r="AJ187" s="61"/>
      <c r="AK187" s="61"/>
      <c r="AL187" s="61"/>
      <c r="AM187" s="61"/>
      <c r="AN187" s="61"/>
      <c r="AO187" s="61"/>
      <c r="AP187" s="61"/>
      <c r="AQ187" s="61"/>
      <c r="AR187" s="61"/>
      <c r="AS187" s="61"/>
    </row>
    <row r="188" spans="1:45" ht="15" customHeight="1" x14ac:dyDescent="0.25">
      <c r="B188" s="317" t="s">
        <v>202</v>
      </c>
      <c r="C188" s="325" t="s">
        <v>127</v>
      </c>
      <c r="D188" s="334">
        <v>373217081.85053384</v>
      </c>
      <c r="E188" s="335">
        <v>663143979.83392656</v>
      </c>
      <c r="F188" s="333">
        <v>105465616.77224699</v>
      </c>
      <c r="G188" s="322" t="s">
        <v>127</v>
      </c>
      <c r="H188" s="323" t="s">
        <v>127</v>
      </c>
      <c r="I188" s="324" t="s">
        <v>127</v>
      </c>
    </row>
    <row r="189" spans="1:45" s="116" customFormat="1" ht="15" customHeight="1" x14ac:dyDescent="0.25">
      <c r="A189" s="61"/>
      <c r="B189" s="317" t="s">
        <v>209</v>
      </c>
      <c r="C189" s="318">
        <v>1622540.0000000009</v>
      </c>
      <c r="D189" s="318" t="s">
        <v>127</v>
      </c>
      <c r="E189" s="318" t="s">
        <v>127</v>
      </c>
      <c r="F189" s="321" t="s">
        <v>127</v>
      </c>
      <c r="G189" s="322" t="s">
        <v>127</v>
      </c>
      <c r="H189" s="323" t="s">
        <v>127</v>
      </c>
      <c r="I189" s="324" t="s">
        <v>127</v>
      </c>
      <c r="J189" s="61"/>
      <c r="K189" s="61"/>
      <c r="L189" s="61"/>
      <c r="M189" s="61"/>
      <c r="N189" s="61"/>
      <c r="O189" s="61"/>
      <c r="P189" s="61"/>
      <c r="Q189" s="61"/>
      <c r="R189" s="61"/>
      <c r="S189" s="61"/>
      <c r="T189" s="61"/>
      <c r="U189" s="61"/>
      <c r="V189" s="61"/>
      <c r="W189" s="61"/>
      <c r="X189" s="61"/>
      <c r="Y189" s="61"/>
      <c r="Z189" s="61"/>
      <c r="AA189" s="61"/>
      <c r="AB189" s="61"/>
      <c r="AC189" s="61"/>
      <c r="AD189" s="61"/>
      <c r="AE189" s="61"/>
      <c r="AF189" s="61"/>
      <c r="AG189" s="61"/>
      <c r="AH189" s="61"/>
      <c r="AI189" s="61"/>
      <c r="AJ189" s="61"/>
      <c r="AK189" s="61"/>
      <c r="AL189" s="61"/>
      <c r="AM189" s="61"/>
      <c r="AN189" s="61"/>
      <c r="AO189" s="61"/>
      <c r="AP189" s="61"/>
      <c r="AQ189" s="61"/>
      <c r="AR189" s="61"/>
      <c r="AS189" s="61"/>
    </row>
    <row r="190" spans="1:45" ht="15" customHeight="1" x14ac:dyDescent="0.25">
      <c r="B190" s="317" t="s">
        <v>204</v>
      </c>
      <c r="C190" s="325" t="s">
        <v>127</v>
      </c>
      <c r="D190" s="386" t="s">
        <v>127</v>
      </c>
      <c r="E190" s="335">
        <v>1119461.2659221692</v>
      </c>
      <c r="F190" s="333">
        <v>447000</v>
      </c>
      <c r="G190" s="322" t="s">
        <v>127</v>
      </c>
      <c r="H190" s="323" t="s">
        <v>127</v>
      </c>
      <c r="I190" s="324" t="s">
        <v>127</v>
      </c>
    </row>
    <row r="191" spans="1:45" s="116" customFormat="1" ht="15" customHeight="1" x14ac:dyDescent="0.25">
      <c r="A191" s="61"/>
      <c r="B191" s="317" t="s">
        <v>118</v>
      </c>
      <c r="C191" s="318">
        <v>7465619.9874062641</v>
      </c>
      <c r="D191" s="334">
        <v>88425889.592151895</v>
      </c>
      <c r="E191" s="335">
        <v>20265385.427867804</v>
      </c>
      <c r="F191" s="336">
        <v>758186.66322205495</v>
      </c>
      <c r="G191" s="322">
        <f t="shared" si="13"/>
        <v>8.4427988475321651</v>
      </c>
      <c r="H191" s="323">
        <f t="shared" si="14"/>
        <v>36.839269669847823</v>
      </c>
      <c r="I191" s="324">
        <f t="shared" si="15"/>
        <v>984.66780669548143</v>
      </c>
      <c r="J191" s="61"/>
      <c r="K191" s="61"/>
      <c r="L191" s="61"/>
      <c r="M191" s="61"/>
      <c r="N191" s="61"/>
      <c r="O191" s="61"/>
      <c r="P191" s="61"/>
      <c r="Q191" s="61"/>
      <c r="R191" s="61"/>
      <c r="S191" s="61"/>
      <c r="T191" s="61"/>
      <c r="U191" s="61"/>
      <c r="V191" s="61"/>
      <c r="W191" s="61"/>
      <c r="X191" s="61"/>
      <c r="Y191" s="61"/>
      <c r="Z191" s="61"/>
      <c r="AA191" s="61"/>
      <c r="AB191" s="61"/>
      <c r="AC191" s="61"/>
      <c r="AD191" s="61"/>
      <c r="AE191" s="61"/>
      <c r="AF191" s="61"/>
      <c r="AG191" s="61"/>
      <c r="AH191" s="61"/>
      <c r="AI191" s="61"/>
      <c r="AJ191" s="61"/>
      <c r="AK191" s="61"/>
      <c r="AL191" s="61"/>
      <c r="AM191" s="61"/>
      <c r="AN191" s="61"/>
      <c r="AO191" s="61"/>
      <c r="AP191" s="61"/>
      <c r="AQ191" s="61"/>
      <c r="AR191" s="61"/>
      <c r="AS191" s="61"/>
    </row>
    <row r="192" spans="1:45" ht="15" customHeight="1" x14ac:dyDescent="0.25">
      <c r="B192" s="317" t="s">
        <v>208</v>
      </c>
      <c r="C192" s="318">
        <v>144310.00000000006</v>
      </c>
      <c r="D192" s="334">
        <v>4665424.2490615621</v>
      </c>
      <c r="E192" s="335">
        <v>1886791.24024743</v>
      </c>
      <c r="F192" s="333">
        <v>127970.92196540099</v>
      </c>
      <c r="G192" s="322">
        <f t="shared" si="13"/>
        <v>3.093180647591216</v>
      </c>
      <c r="H192" s="323">
        <f t="shared" si="14"/>
        <v>7.6484349154109665</v>
      </c>
      <c r="I192" s="324">
        <f t="shared" si="15"/>
        <v>112.76780520422959</v>
      </c>
    </row>
    <row r="193" spans="1:45" s="116" customFormat="1" ht="15" customHeight="1" x14ac:dyDescent="0.25">
      <c r="A193" s="61"/>
      <c r="B193" s="317" t="s">
        <v>205</v>
      </c>
      <c r="C193" s="318">
        <v>425220.00000000012</v>
      </c>
      <c r="D193" s="334">
        <v>33128480.498729602</v>
      </c>
      <c r="E193" s="335">
        <v>2621211.7243366428</v>
      </c>
      <c r="F193" s="389" t="s">
        <v>127</v>
      </c>
      <c r="G193" s="322">
        <f t="shared" si="13"/>
        <v>1.2835481543329654</v>
      </c>
      <c r="H193" s="323">
        <f t="shared" si="14"/>
        <v>16.222268352153495</v>
      </c>
      <c r="I193" s="324" t="s">
        <v>127</v>
      </c>
      <c r="J193" s="61"/>
      <c r="K193" s="61"/>
      <c r="L193" s="61"/>
      <c r="M193" s="61"/>
      <c r="N193" s="61"/>
      <c r="O193" s="61"/>
      <c r="P193" s="61"/>
      <c r="Q193" s="61"/>
      <c r="R193" s="61"/>
      <c r="S193" s="61"/>
      <c r="T193" s="61"/>
      <c r="U193" s="61"/>
      <c r="V193" s="61"/>
      <c r="W193" s="61"/>
      <c r="X193" s="61"/>
      <c r="Y193" s="61"/>
      <c r="Z193" s="61"/>
      <c r="AA193" s="61"/>
      <c r="AB193" s="61"/>
      <c r="AC193" s="61"/>
      <c r="AD193" s="61"/>
      <c r="AE193" s="61"/>
      <c r="AF193" s="61"/>
      <c r="AG193" s="61"/>
      <c r="AH193" s="61"/>
      <c r="AI193" s="61"/>
      <c r="AJ193" s="61"/>
      <c r="AK193" s="61"/>
      <c r="AL193" s="61"/>
      <c r="AM193" s="61"/>
      <c r="AN193" s="61"/>
      <c r="AO193" s="61"/>
      <c r="AP193" s="61"/>
      <c r="AQ193" s="61"/>
      <c r="AR193" s="61"/>
      <c r="AS193" s="61"/>
    </row>
    <row r="194" spans="1:45" ht="15" customHeight="1" x14ac:dyDescent="0.25">
      <c r="B194" s="317" t="s">
        <v>206</v>
      </c>
      <c r="C194" s="325">
        <v>200030.00000000012</v>
      </c>
      <c r="D194" s="318" t="s">
        <v>127</v>
      </c>
      <c r="E194" s="387" t="s">
        <v>127</v>
      </c>
      <c r="F194" s="321">
        <v>-231840</v>
      </c>
      <c r="G194" s="391" t="s">
        <v>127</v>
      </c>
      <c r="H194" s="323" t="s">
        <v>127</v>
      </c>
      <c r="I194" s="324">
        <f t="shared" ref="I194" si="19">+C194*100/F194</f>
        <v>-86.279330572808888</v>
      </c>
    </row>
    <row r="195" spans="1:45" s="116" customFormat="1" ht="15" customHeight="1" x14ac:dyDescent="0.25">
      <c r="A195" s="61"/>
      <c r="B195" s="317" t="s">
        <v>54</v>
      </c>
      <c r="C195" s="318">
        <v>3145719.9360000016</v>
      </c>
      <c r="D195" s="334">
        <v>555455371.4870894</v>
      </c>
      <c r="E195" s="335">
        <v>253749019.03188401</v>
      </c>
      <c r="F195" s="333">
        <v>24397856.1083051</v>
      </c>
      <c r="G195" s="322">
        <f t="shared" si="13"/>
        <v>0.56633171582770769</v>
      </c>
      <c r="H195" s="323">
        <f t="shared" si="14"/>
        <v>1.2396973781422722</v>
      </c>
      <c r="I195" s="324">
        <f t="shared" si="15"/>
        <v>12.893427693137305</v>
      </c>
      <c r="J195" s="61"/>
      <c r="K195" s="61"/>
      <c r="L195" s="61"/>
      <c r="M195" s="61"/>
      <c r="N195" s="61"/>
      <c r="O195" s="61"/>
      <c r="P195" s="61"/>
      <c r="Q195" s="61"/>
      <c r="R195" s="61"/>
      <c r="S195" s="61"/>
      <c r="T195" s="61"/>
      <c r="U195" s="61"/>
      <c r="V195" s="61"/>
      <c r="W195" s="61"/>
      <c r="X195" s="61"/>
      <c r="Y195" s="61"/>
      <c r="Z195" s="61"/>
      <c r="AA195" s="61"/>
      <c r="AB195" s="61"/>
      <c r="AC195" s="61"/>
      <c r="AD195" s="61"/>
      <c r="AE195" s="61"/>
      <c r="AF195" s="61"/>
      <c r="AG195" s="61"/>
      <c r="AH195" s="61"/>
      <c r="AI195" s="61"/>
      <c r="AJ195" s="61"/>
      <c r="AK195" s="61"/>
      <c r="AL195" s="61"/>
      <c r="AM195" s="61"/>
      <c r="AN195" s="61"/>
      <c r="AO195" s="61"/>
      <c r="AP195" s="61"/>
      <c r="AQ195" s="61"/>
      <c r="AR195" s="61"/>
      <c r="AS195" s="61"/>
    </row>
    <row r="196" spans="1:45" ht="15" customHeight="1" x14ac:dyDescent="0.25">
      <c r="B196" s="317" t="s">
        <v>55</v>
      </c>
      <c r="C196" s="318">
        <v>2473050.1119999997</v>
      </c>
      <c r="D196" s="334">
        <v>705140620.04669976</v>
      </c>
      <c r="E196" s="335">
        <v>466305408.27978814</v>
      </c>
      <c r="F196" s="333">
        <v>-18382529.0558149</v>
      </c>
      <c r="G196" s="322">
        <f t="shared" si="13"/>
        <v>0.35071729548585867</v>
      </c>
      <c r="H196" s="323">
        <f t="shared" si="14"/>
        <v>0.53034986686582541</v>
      </c>
      <c r="I196" s="324">
        <f t="shared" si="15"/>
        <v>-13.453263718452854</v>
      </c>
    </row>
    <row r="197" spans="1:45" s="116" customFormat="1" ht="15" customHeight="1" x14ac:dyDescent="0.25">
      <c r="A197" s="61"/>
      <c r="B197" s="317" t="s">
        <v>119</v>
      </c>
      <c r="C197" s="318">
        <v>520</v>
      </c>
      <c r="D197" s="334">
        <v>3464656.6164154098</v>
      </c>
      <c r="E197" s="318" t="s">
        <v>127</v>
      </c>
      <c r="F197" s="333">
        <v>72402.7938697301</v>
      </c>
      <c r="G197" s="322">
        <f t="shared" si="13"/>
        <v>1.5008702378650167E-2</v>
      </c>
      <c r="H197" s="323" t="s">
        <v>127</v>
      </c>
      <c r="I197" s="324">
        <f t="shared" si="15"/>
        <v>0.71820432915282806</v>
      </c>
      <c r="J197" s="61"/>
      <c r="K197" s="61"/>
      <c r="L197" s="61"/>
      <c r="M197" s="61"/>
      <c r="N197" s="61"/>
      <c r="O197" s="61"/>
      <c r="P197" s="61"/>
      <c r="Q197" s="61"/>
      <c r="R197" s="61"/>
      <c r="S197" s="61"/>
      <c r="T197" s="61"/>
      <c r="U197" s="61"/>
      <c r="V197" s="61"/>
      <c r="W197" s="61"/>
      <c r="X197" s="61"/>
      <c r="Y197" s="61"/>
      <c r="Z197" s="61"/>
      <c r="AA197" s="61"/>
      <c r="AB197" s="61"/>
      <c r="AC197" s="61"/>
      <c r="AD197" s="61"/>
      <c r="AE197" s="61"/>
      <c r="AF197" s="61"/>
      <c r="AG197" s="61"/>
      <c r="AH197" s="61"/>
      <c r="AI197" s="61"/>
      <c r="AJ197" s="61"/>
      <c r="AK197" s="61"/>
      <c r="AL197" s="61"/>
      <c r="AM197" s="61"/>
      <c r="AN197" s="61"/>
      <c r="AO197" s="61"/>
      <c r="AP197" s="61"/>
      <c r="AQ197" s="61"/>
      <c r="AR197" s="61"/>
      <c r="AS197" s="61"/>
    </row>
    <row r="198" spans="1:45" ht="15" customHeight="1" x14ac:dyDescent="0.25">
      <c r="B198" s="317" t="s">
        <v>212</v>
      </c>
      <c r="C198" s="318">
        <v>7463329.9200000009</v>
      </c>
      <c r="D198" s="334">
        <v>506514103.90526825</v>
      </c>
      <c r="E198" s="335">
        <v>328570049.08666617</v>
      </c>
      <c r="F198" s="333">
        <v>6130101.1423311597</v>
      </c>
      <c r="G198" s="322">
        <f t="shared" ref="G198:G217" si="20">+C198*100/D198</f>
        <v>1.4734693195030646</v>
      </c>
      <c r="H198" s="323">
        <f t="shared" ref="H198:H217" si="21">+C198*100/E198</f>
        <v>2.2714577730824805</v>
      </c>
      <c r="I198" s="324">
        <f t="shared" ref="I198:I217" si="22">+C198*100/F198</f>
        <v>121.7488871180654</v>
      </c>
    </row>
    <row r="199" spans="1:45" s="116" customFormat="1" ht="15" customHeight="1" x14ac:dyDescent="0.25">
      <c r="A199" s="61"/>
      <c r="B199" s="317" t="s">
        <v>210</v>
      </c>
      <c r="C199" s="318">
        <v>2183350.0159999994</v>
      </c>
      <c r="D199" s="334">
        <v>7522947.8101232629</v>
      </c>
      <c r="E199" s="387" t="s">
        <v>127</v>
      </c>
      <c r="F199" s="333">
        <v>212809.73069929701</v>
      </c>
      <c r="G199" s="322">
        <f t="shared" si="20"/>
        <v>29.022533069576422</v>
      </c>
      <c r="H199" s="323" t="s">
        <v>127</v>
      </c>
      <c r="I199" s="324">
        <f t="shared" si="22"/>
        <v>1025.96343166521</v>
      </c>
      <c r="J199" s="61"/>
      <c r="K199" s="61"/>
      <c r="L199" s="61"/>
      <c r="M199" s="61"/>
      <c r="N199" s="61"/>
      <c r="O199" s="61"/>
      <c r="P199" s="61"/>
      <c r="Q199" s="61"/>
      <c r="R199" s="61"/>
      <c r="S199" s="61"/>
      <c r="T199" s="61"/>
      <c r="U199" s="61"/>
      <c r="V199" s="61"/>
      <c r="W199" s="61"/>
      <c r="X199" s="61"/>
      <c r="Y199" s="61"/>
      <c r="Z199" s="61"/>
      <c r="AA199" s="61"/>
      <c r="AB199" s="61"/>
      <c r="AC199" s="61"/>
      <c r="AD199" s="61"/>
      <c r="AE199" s="61"/>
      <c r="AF199" s="61"/>
      <c r="AG199" s="61"/>
      <c r="AH199" s="61"/>
      <c r="AI199" s="61"/>
      <c r="AJ199" s="61"/>
      <c r="AK199" s="61"/>
      <c r="AL199" s="61"/>
      <c r="AM199" s="61"/>
      <c r="AN199" s="61"/>
      <c r="AO199" s="61"/>
      <c r="AP199" s="61"/>
      <c r="AQ199" s="61"/>
      <c r="AR199" s="61"/>
      <c r="AS199" s="61"/>
    </row>
    <row r="200" spans="1:45" ht="15" customHeight="1" x14ac:dyDescent="0.25">
      <c r="B200" s="317" t="s">
        <v>211</v>
      </c>
      <c r="C200" s="318">
        <v>402630.01599999995</v>
      </c>
      <c r="D200" s="334">
        <v>58001200.572396465</v>
      </c>
      <c r="E200" s="387" t="s">
        <v>127</v>
      </c>
      <c r="F200" s="333">
        <v>1112400</v>
      </c>
      <c r="G200" s="322">
        <f t="shared" si="20"/>
        <v>0.69417531366000185</v>
      </c>
      <c r="H200" s="323" t="s">
        <v>127</v>
      </c>
      <c r="I200" s="324">
        <f t="shared" si="22"/>
        <v>36.194715569938865</v>
      </c>
    </row>
    <row r="201" spans="1:45" s="116" customFormat="1" ht="15" customHeight="1" x14ac:dyDescent="0.25">
      <c r="A201" s="61"/>
      <c r="B201" s="317" t="s">
        <v>120</v>
      </c>
      <c r="C201" s="318">
        <v>39733.049242424233</v>
      </c>
      <c r="D201" s="334">
        <v>1559894.9</v>
      </c>
      <c r="E201" s="335">
        <v>45614.400000000001</v>
      </c>
      <c r="F201" s="333">
        <v>74580.323023000004</v>
      </c>
      <c r="G201" s="322">
        <f t="shared" si="20"/>
        <v>2.5471619429247596</v>
      </c>
      <c r="H201" s="323">
        <f t="shared" si="21"/>
        <v>87.106372642025832</v>
      </c>
      <c r="I201" s="324">
        <f t="shared" si="22"/>
        <v>53.275512403145349</v>
      </c>
      <c r="J201" s="61"/>
      <c r="K201" s="61"/>
      <c r="L201" s="61"/>
      <c r="M201" s="61"/>
      <c r="N201" s="61"/>
      <c r="O201" s="61"/>
      <c r="P201" s="61"/>
      <c r="Q201" s="61"/>
      <c r="R201" s="61"/>
      <c r="S201" s="61"/>
      <c r="T201" s="61"/>
      <c r="U201" s="61"/>
      <c r="V201" s="61"/>
      <c r="W201" s="61"/>
      <c r="X201" s="61"/>
      <c r="Y201" s="61"/>
      <c r="Z201" s="61"/>
      <c r="AA201" s="61"/>
      <c r="AB201" s="61"/>
      <c r="AC201" s="61"/>
      <c r="AD201" s="61"/>
      <c r="AE201" s="61"/>
      <c r="AF201" s="61"/>
      <c r="AG201" s="61"/>
      <c r="AH201" s="61"/>
      <c r="AI201" s="61"/>
      <c r="AJ201" s="61"/>
      <c r="AK201" s="61"/>
      <c r="AL201" s="61"/>
      <c r="AM201" s="61"/>
      <c r="AN201" s="61"/>
      <c r="AO201" s="61"/>
      <c r="AP201" s="61"/>
      <c r="AQ201" s="61"/>
      <c r="AR201" s="61"/>
      <c r="AS201" s="61"/>
    </row>
    <row r="202" spans="1:45" ht="15" customHeight="1" x14ac:dyDescent="0.25">
      <c r="B202" s="317" t="s">
        <v>121</v>
      </c>
      <c r="C202" s="318">
        <v>495210.30000000005</v>
      </c>
      <c r="D202" s="334">
        <v>5364369.0256397333</v>
      </c>
      <c r="E202" s="335">
        <v>1710977.9249666692</v>
      </c>
      <c r="F202" s="333">
        <v>133312.92409059999</v>
      </c>
      <c r="G202" s="322">
        <f t="shared" si="20"/>
        <v>9.2314734059695542</v>
      </c>
      <c r="H202" s="323">
        <f t="shared" si="21"/>
        <v>28.943114506263839</v>
      </c>
      <c r="I202" s="324">
        <f t="shared" si="22"/>
        <v>371.46458483159006</v>
      </c>
    </row>
    <row r="203" spans="1:45" s="116" customFormat="1" ht="15" customHeight="1" x14ac:dyDescent="0.25">
      <c r="A203" s="61"/>
      <c r="B203" s="317" t="s">
        <v>122</v>
      </c>
      <c r="C203" s="318">
        <v>183290</v>
      </c>
      <c r="D203" s="334">
        <v>489235.52739538706</v>
      </c>
      <c r="E203" s="335">
        <v>103723.81256267664</v>
      </c>
      <c r="F203" s="333">
        <v>1282.6308707099502</v>
      </c>
      <c r="G203" s="322">
        <f t="shared" si="20"/>
        <v>37.464572733670245</v>
      </c>
      <c r="H203" s="323">
        <f t="shared" si="21"/>
        <v>176.70966335646824</v>
      </c>
      <c r="I203" s="324">
        <f t="shared" si="22"/>
        <v>14290.159716688167</v>
      </c>
      <c r="J203" s="61"/>
      <c r="K203" s="61"/>
      <c r="L203" s="61"/>
      <c r="M203" s="61"/>
      <c r="N203" s="61"/>
      <c r="O203" s="61"/>
      <c r="P203" s="61"/>
      <c r="Q203" s="61"/>
      <c r="R203" s="61"/>
      <c r="S203" s="61"/>
      <c r="T203" s="61"/>
      <c r="U203" s="61"/>
      <c r="V203" s="61"/>
      <c r="W203" s="61"/>
      <c r="X203" s="61"/>
      <c r="Y203" s="61"/>
      <c r="Z203" s="61"/>
      <c r="AA203" s="61"/>
      <c r="AB203" s="61"/>
      <c r="AC203" s="61"/>
      <c r="AD203" s="61"/>
      <c r="AE203" s="61"/>
      <c r="AF203" s="61"/>
      <c r="AG203" s="61"/>
      <c r="AH203" s="61"/>
      <c r="AI203" s="61"/>
      <c r="AJ203" s="61"/>
      <c r="AK203" s="61"/>
      <c r="AL203" s="61"/>
      <c r="AM203" s="61"/>
      <c r="AN203" s="61"/>
      <c r="AO203" s="61"/>
      <c r="AP203" s="61"/>
      <c r="AQ203" s="61"/>
      <c r="AR203" s="61"/>
      <c r="AS203" s="61"/>
    </row>
    <row r="204" spans="1:45" ht="15" customHeight="1" x14ac:dyDescent="0.25">
      <c r="B204" s="317" t="s">
        <v>284</v>
      </c>
      <c r="C204" s="318">
        <v>138710.00000000003</v>
      </c>
      <c r="D204" s="334">
        <v>23808146.747799374</v>
      </c>
      <c r="E204" s="318" t="s">
        <v>127</v>
      </c>
      <c r="F204" s="333">
        <v>128563.522299677</v>
      </c>
      <c r="G204" s="322">
        <f t="shared" si="20"/>
        <v>0.58261569650658018</v>
      </c>
      <c r="H204" s="323" t="s">
        <v>127</v>
      </c>
      <c r="I204" s="324">
        <f t="shared" si="22"/>
        <v>107.89219019425428</v>
      </c>
    </row>
    <row r="205" spans="1:45" s="116" customFormat="1" ht="15" customHeight="1" x14ac:dyDescent="0.25">
      <c r="A205" s="61"/>
      <c r="B205" s="317" t="s">
        <v>213</v>
      </c>
      <c r="C205" s="318">
        <v>1890320.0320000001</v>
      </c>
      <c r="D205" s="334">
        <v>39770297.328950852</v>
      </c>
      <c r="E205" s="335">
        <v>19203181.079753675</v>
      </c>
      <c r="F205" s="333">
        <v>810173.45768064295</v>
      </c>
      <c r="G205" s="322">
        <f t="shared" si="20"/>
        <v>4.7530950456936578</v>
      </c>
      <c r="H205" s="323">
        <f t="shared" si="21"/>
        <v>9.8437859027065322</v>
      </c>
      <c r="I205" s="324">
        <f t="shared" si="22"/>
        <v>233.3228784625444</v>
      </c>
      <c r="J205" s="61"/>
      <c r="K205" s="61"/>
      <c r="L205" s="61"/>
      <c r="M205" s="61"/>
      <c r="N205" s="61"/>
      <c r="O205" s="61"/>
      <c r="P205" s="61"/>
      <c r="Q205" s="61"/>
      <c r="R205" s="61"/>
      <c r="S205" s="61"/>
      <c r="T205" s="61"/>
      <c r="U205" s="61"/>
      <c r="V205" s="61"/>
      <c r="W205" s="61"/>
      <c r="X205" s="61"/>
      <c r="Y205" s="61"/>
      <c r="Z205" s="61"/>
      <c r="AA205" s="61"/>
      <c r="AB205" s="61"/>
      <c r="AC205" s="61"/>
      <c r="AD205" s="61"/>
      <c r="AE205" s="61"/>
      <c r="AF205" s="61"/>
      <c r="AG205" s="61"/>
      <c r="AH205" s="61"/>
      <c r="AI205" s="61"/>
      <c r="AJ205" s="61"/>
      <c r="AK205" s="61"/>
      <c r="AL205" s="61"/>
      <c r="AM205" s="61"/>
      <c r="AN205" s="61"/>
      <c r="AO205" s="61"/>
      <c r="AP205" s="61"/>
      <c r="AQ205" s="61"/>
      <c r="AR205" s="61"/>
      <c r="AS205" s="61"/>
    </row>
    <row r="206" spans="1:45" ht="15" customHeight="1" x14ac:dyDescent="0.25">
      <c r="B206" s="317" t="s">
        <v>214</v>
      </c>
      <c r="C206" s="318">
        <v>486.00360751152039</v>
      </c>
      <c r="D206" s="334">
        <v>40761142.857142858</v>
      </c>
      <c r="E206" s="387">
        <v>9239000</v>
      </c>
      <c r="F206" s="333">
        <v>2165862.5</v>
      </c>
      <c r="G206" s="322">
        <f t="shared" si="20"/>
        <v>1.1923208562008084E-3</v>
      </c>
      <c r="H206" s="323">
        <f t="shared" si="21"/>
        <v>5.2603486038696867E-3</v>
      </c>
      <c r="I206" s="324">
        <f t="shared" si="22"/>
        <v>2.2439264150495259E-2</v>
      </c>
    </row>
    <row r="207" spans="1:45" s="116" customFormat="1" ht="15" customHeight="1" x14ac:dyDescent="0.25">
      <c r="A207" s="61"/>
      <c r="B207" s="317" t="s">
        <v>56</v>
      </c>
      <c r="C207" s="318">
        <v>1121999.9999999998</v>
      </c>
      <c r="D207" s="334">
        <v>778381859.84094226</v>
      </c>
      <c r="E207" s="335">
        <v>242892992.56212345</v>
      </c>
      <c r="F207" s="333">
        <v>8787000</v>
      </c>
      <c r="G207" s="322">
        <f t="shared" si="20"/>
        <v>0.14414518861337208</v>
      </c>
      <c r="H207" s="323">
        <f t="shared" si="21"/>
        <v>0.46193181127406618</v>
      </c>
      <c r="I207" s="324">
        <f t="shared" si="22"/>
        <v>12.768863093205869</v>
      </c>
      <c r="J207" s="61"/>
      <c r="K207" s="61"/>
      <c r="L207" s="61"/>
      <c r="M207" s="61"/>
      <c r="N207" s="61"/>
      <c r="O207" s="61"/>
      <c r="P207" s="61"/>
      <c r="Q207" s="61"/>
      <c r="R207" s="61"/>
      <c r="S207" s="61"/>
      <c r="T207" s="61"/>
      <c r="U207" s="61"/>
      <c r="V207" s="61"/>
      <c r="W207" s="61"/>
      <c r="X207" s="61"/>
      <c r="Y207" s="61"/>
      <c r="Z207" s="61"/>
      <c r="AA207" s="61"/>
      <c r="AB207" s="61"/>
      <c r="AC207" s="61"/>
      <c r="AD207" s="61"/>
      <c r="AE207" s="61"/>
      <c r="AF207" s="61"/>
      <c r="AG207" s="61"/>
      <c r="AH207" s="61"/>
      <c r="AI207" s="61"/>
      <c r="AJ207" s="61"/>
      <c r="AK207" s="61"/>
      <c r="AL207" s="61"/>
      <c r="AM207" s="61"/>
      <c r="AN207" s="61"/>
      <c r="AO207" s="61"/>
      <c r="AP207" s="61"/>
      <c r="AQ207" s="61"/>
      <c r="AR207" s="61"/>
      <c r="AS207" s="61"/>
    </row>
    <row r="208" spans="1:45" ht="15" customHeight="1" x14ac:dyDescent="0.25">
      <c r="B208" s="317" t="s">
        <v>123</v>
      </c>
      <c r="C208" s="318">
        <v>4059.9999999999995</v>
      </c>
      <c r="D208" s="334">
        <v>42588.164973102212</v>
      </c>
      <c r="E208" s="390" t="s">
        <v>127</v>
      </c>
      <c r="F208" s="321">
        <v>298.86208260000001</v>
      </c>
      <c r="G208" s="322">
        <f t="shared" si="20"/>
        <v>9.5331649122807001</v>
      </c>
      <c r="H208" s="323" t="s">
        <v>127</v>
      </c>
      <c r="I208" s="324">
        <f t="shared" si="22"/>
        <v>1358.4861500928318</v>
      </c>
    </row>
    <row r="209" spans="1:45" s="116" customFormat="1" ht="15" customHeight="1" x14ac:dyDescent="0.25">
      <c r="A209" s="61"/>
      <c r="B209" s="317" t="s">
        <v>57</v>
      </c>
      <c r="C209" s="318">
        <v>14693999.616000004</v>
      </c>
      <c r="D209" s="334">
        <v>130901858.42172018</v>
      </c>
      <c r="E209" s="335">
        <v>59166743.258395977</v>
      </c>
      <c r="F209" s="333">
        <v>5833000</v>
      </c>
      <c r="G209" s="322">
        <f t="shared" si="20"/>
        <v>11.225203211906326</v>
      </c>
      <c r="H209" s="323">
        <f t="shared" si="21"/>
        <v>24.834896779475642</v>
      </c>
      <c r="I209" s="324">
        <f t="shared" si="22"/>
        <v>251.91153121892685</v>
      </c>
      <c r="J209" s="61"/>
      <c r="K209" s="61"/>
      <c r="L209" s="61"/>
      <c r="M209" s="61"/>
      <c r="N209" s="61"/>
      <c r="O209" s="61"/>
      <c r="P209" s="61"/>
      <c r="Q209" s="61"/>
      <c r="R209" s="61"/>
      <c r="S209" s="61"/>
      <c r="T209" s="61"/>
      <c r="U209" s="61"/>
      <c r="V209" s="61"/>
      <c r="W209" s="61"/>
      <c r="X209" s="61"/>
      <c r="Y209" s="61"/>
      <c r="Z209" s="61"/>
      <c r="AA209" s="61"/>
      <c r="AB209" s="61"/>
      <c r="AC209" s="61"/>
      <c r="AD209" s="61"/>
      <c r="AE209" s="61"/>
      <c r="AF209" s="61"/>
      <c r="AG209" s="61"/>
      <c r="AH209" s="61"/>
      <c r="AI209" s="61"/>
      <c r="AJ209" s="61"/>
      <c r="AK209" s="61"/>
      <c r="AL209" s="61"/>
      <c r="AM209" s="61"/>
      <c r="AN209" s="61"/>
      <c r="AO209" s="61"/>
      <c r="AP209" s="61"/>
      <c r="AQ209" s="61"/>
      <c r="AR209" s="61"/>
      <c r="AS209" s="61"/>
    </row>
    <row r="210" spans="1:45" ht="15" customHeight="1" x14ac:dyDescent="0.25">
      <c r="B210" s="317" t="s">
        <v>124</v>
      </c>
      <c r="C210" s="318">
        <v>1230420.0480000004</v>
      </c>
      <c r="D210" s="334">
        <v>32916147.253271848</v>
      </c>
      <c r="E210" s="335">
        <v>4968292.7012958974</v>
      </c>
      <c r="F210" s="333">
        <v>1266026.7877782499</v>
      </c>
      <c r="G210" s="322">
        <f t="shared" si="20"/>
        <v>3.7380439409648627</v>
      </c>
      <c r="H210" s="323">
        <f t="shared" si="21"/>
        <v>24.76545006454764</v>
      </c>
      <c r="I210" s="324">
        <f t="shared" si="22"/>
        <v>97.187520823257159</v>
      </c>
    </row>
    <row r="211" spans="1:45" s="116" customFormat="1" ht="15" customHeight="1" x14ac:dyDescent="0.25">
      <c r="A211" s="61"/>
      <c r="B211" s="317" t="s">
        <v>215</v>
      </c>
      <c r="C211" s="318">
        <v>104270</v>
      </c>
      <c r="D211" s="334">
        <v>59596885.024348654</v>
      </c>
      <c r="E211" s="335">
        <v>12517888.05661598</v>
      </c>
      <c r="F211" s="333">
        <v>968813.451099923</v>
      </c>
      <c r="G211" s="322">
        <f t="shared" si="20"/>
        <v>0.17495880859779817</v>
      </c>
      <c r="H211" s="323">
        <f t="shared" si="21"/>
        <v>0.83296798572096997</v>
      </c>
      <c r="I211" s="324">
        <f t="shared" si="22"/>
        <v>10.762649907638993</v>
      </c>
      <c r="J211" s="61"/>
      <c r="K211" s="61"/>
      <c r="L211" s="61"/>
      <c r="M211" s="61"/>
      <c r="N211" s="61"/>
      <c r="O211" s="61"/>
      <c r="P211" s="61"/>
      <c r="Q211" s="61"/>
      <c r="R211" s="61"/>
      <c r="S211" s="61"/>
      <c r="T211" s="61"/>
      <c r="U211" s="61"/>
      <c r="V211" s="61"/>
      <c r="W211" s="61"/>
      <c r="X211" s="61"/>
      <c r="Y211" s="61"/>
      <c r="Z211" s="61"/>
      <c r="AA211" s="61"/>
      <c r="AB211" s="61"/>
      <c r="AC211" s="61"/>
      <c r="AD211" s="61"/>
      <c r="AE211" s="61"/>
      <c r="AF211" s="61"/>
      <c r="AG211" s="61"/>
      <c r="AH211" s="61"/>
      <c r="AI211" s="61"/>
      <c r="AJ211" s="61"/>
      <c r="AK211" s="61"/>
      <c r="AL211" s="61"/>
      <c r="AM211" s="61"/>
      <c r="AN211" s="61"/>
      <c r="AO211" s="61"/>
      <c r="AP211" s="61"/>
      <c r="AQ211" s="61"/>
      <c r="AR211" s="61"/>
      <c r="AS211" s="61"/>
    </row>
    <row r="212" spans="1:45" ht="15" customHeight="1" x14ac:dyDescent="0.25">
      <c r="B212" s="317" t="s">
        <v>216</v>
      </c>
      <c r="C212" s="318">
        <v>2801307.6171875005</v>
      </c>
      <c r="D212" s="334">
        <v>50392607.75823237</v>
      </c>
      <c r="E212" s="335">
        <v>14131222.41330686</v>
      </c>
      <c r="F212" s="333">
        <v>2314621.4463478397</v>
      </c>
      <c r="G212" s="322">
        <f t="shared" si="20"/>
        <v>5.5589653756901791</v>
      </c>
      <c r="H212" s="323">
        <f t="shared" si="21"/>
        <v>19.823533557504625</v>
      </c>
      <c r="I212" s="324">
        <f t="shared" si="22"/>
        <v>121.02659904096137</v>
      </c>
    </row>
    <row r="213" spans="1:45" s="116" customFormat="1" ht="15" customHeight="1" x14ac:dyDescent="0.25">
      <c r="A213" s="61"/>
      <c r="B213" s="317" t="s">
        <v>125</v>
      </c>
      <c r="C213" s="318">
        <v>26497.226890756301</v>
      </c>
      <c r="D213" s="334">
        <v>914700.50822241977</v>
      </c>
      <c r="E213" s="387" t="s">
        <v>127</v>
      </c>
      <c r="F213" s="333">
        <v>41000</v>
      </c>
      <c r="G213" s="322">
        <f t="shared" si="20"/>
        <v>2.8968199593820714</v>
      </c>
      <c r="H213" s="323" t="s">
        <v>127</v>
      </c>
      <c r="I213" s="324">
        <f t="shared" si="22"/>
        <v>64.62738266038123</v>
      </c>
      <c r="J213" s="61"/>
      <c r="K213" s="61"/>
      <c r="L213" s="61"/>
      <c r="M213" s="61"/>
      <c r="N213" s="61"/>
      <c r="O213" s="61"/>
      <c r="P213" s="61"/>
      <c r="Q213" s="61"/>
      <c r="R213" s="61"/>
      <c r="S213" s="61"/>
      <c r="T213" s="61"/>
      <c r="U213" s="61"/>
      <c r="V213" s="61"/>
      <c r="W213" s="61"/>
      <c r="X213" s="61"/>
      <c r="Y213" s="61"/>
      <c r="Z213" s="61"/>
      <c r="AA213" s="61"/>
      <c r="AB213" s="61"/>
      <c r="AC213" s="61"/>
      <c r="AD213" s="61"/>
      <c r="AE213" s="61"/>
      <c r="AF213" s="61"/>
      <c r="AG213" s="61"/>
      <c r="AH213" s="61"/>
      <c r="AI213" s="61"/>
      <c r="AJ213" s="61"/>
      <c r="AK213" s="61"/>
      <c r="AL213" s="61"/>
      <c r="AM213" s="61"/>
      <c r="AN213" s="61"/>
      <c r="AO213" s="61"/>
      <c r="AP213" s="61"/>
      <c r="AQ213" s="61"/>
      <c r="AR213" s="61"/>
      <c r="AS213" s="61"/>
    </row>
    <row r="214" spans="1:45" ht="15" customHeight="1" x14ac:dyDescent="0.25">
      <c r="B214" s="317" t="s">
        <v>58</v>
      </c>
      <c r="C214" s="318">
        <v>279000</v>
      </c>
      <c r="D214" s="388" t="s">
        <v>127</v>
      </c>
      <c r="E214" s="387" t="s">
        <v>127</v>
      </c>
      <c r="F214" s="333">
        <v>934000</v>
      </c>
      <c r="G214" s="326" t="s">
        <v>127</v>
      </c>
      <c r="H214" s="323" t="s">
        <v>127</v>
      </c>
      <c r="I214" s="324">
        <f t="shared" si="22"/>
        <v>29.871520342612421</v>
      </c>
    </row>
    <row r="215" spans="1:45" s="116" customFormat="1" ht="15" customHeight="1" x14ac:dyDescent="0.25">
      <c r="A215" s="61"/>
      <c r="B215" s="317" t="s">
        <v>217</v>
      </c>
      <c r="C215" s="318">
        <v>15999999.999999998</v>
      </c>
      <c r="D215" s="334">
        <v>245213686.36915681</v>
      </c>
      <c r="E215" s="335">
        <v>259514070.62633699</v>
      </c>
      <c r="F215" s="333">
        <v>16120000</v>
      </c>
      <c r="G215" s="322">
        <f t="shared" si="20"/>
        <v>6.5249212786242312</v>
      </c>
      <c r="H215" s="323">
        <f t="shared" si="21"/>
        <v>6.165368976481318</v>
      </c>
      <c r="I215" s="324">
        <f t="shared" si="22"/>
        <v>99.25558312655086</v>
      </c>
      <c r="J215" s="61"/>
      <c r="K215" s="61"/>
      <c r="L215" s="61"/>
      <c r="M215" s="61"/>
      <c r="N215" s="61"/>
      <c r="O215" s="61"/>
      <c r="P215" s="61"/>
      <c r="Q215" s="61"/>
      <c r="R215" s="61"/>
      <c r="S215" s="61"/>
      <c r="T215" s="61"/>
      <c r="U215" s="61"/>
      <c r="V215" s="61"/>
      <c r="W215" s="61"/>
      <c r="X215" s="61"/>
      <c r="Y215" s="61"/>
      <c r="Z215" s="61"/>
      <c r="AA215" s="61"/>
      <c r="AB215" s="61"/>
      <c r="AC215" s="61"/>
      <c r="AD215" s="61"/>
      <c r="AE215" s="61"/>
      <c r="AF215" s="61"/>
      <c r="AG215" s="61"/>
      <c r="AH215" s="61"/>
      <c r="AI215" s="61"/>
      <c r="AJ215" s="61"/>
      <c r="AK215" s="61"/>
      <c r="AL215" s="61"/>
      <c r="AM215" s="61"/>
      <c r="AN215" s="61"/>
      <c r="AO215" s="61"/>
      <c r="AP215" s="61"/>
      <c r="AQ215" s="61"/>
      <c r="AR215" s="61"/>
      <c r="AS215" s="61"/>
    </row>
    <row r="216" spans="1:45" ht="15" customHeight="1" x14ac:dyDescent="0.25">
      <c r="B216" s="317" t="s">
        <v>235</v>
      </c>
      <c r="C216" s="318">
        <v>2482389.9999999995</v>
      </c>
      <c r="D216" s="334">
        <v>16276600</v>
      </c>
      <c r="E216" s="335">
        <v>2598000</v>
      </c>
      <c r="F216" s="321">
        <v>121633.48743963901</v>
      </c>
      <c r="G216" s="322">
        <f t="shared" si="20"/>
        <v>15.251280980057256</v>
      </c>
      <c r="H216" s="323">
        <f t="shared" si="21"/>
        <v>95.550038491147006</v>
      </c>
      <c r="I216" s="324">
        <f t="shared" si="22"/>
        <v>2040.8771073277769</v>
      </c>
    </row>
    <row r="217" spans="1:45" s="116" customFormat="1" ht="15" customHeight="1" x14ac:dyDescent="0.25">
      <c r="A217" s="61"/>
      <c r="B217" s="317" t="s">
        <v>220</v>
      </c>
      <c r="C217" s="318">
        <v>106970</v>
      </c>
      <c r="D217" s="334">
        <v>26312140.828640003</v>
      </c>
      <c r="E217" s="335">
        <v>9987392.2031726614</v>
      </c>
      <c r="F217" s="333">
        <v>547967.90961240197</v>
      </c>
      <c r="G217" s="322">
        <f t="shared" si="20"/>
        <v>0.40654236649404923</v>
      </c>
      <c r="H217" s="323">
        <f t="shared" si="21"/>
        <v>1.071050358531221</v>
      </c>
      <c r="I217" s="324">
        <f t="shared" si="22"/>
        <v>19.521216137577081</v>
      </c>
      <c r="J217" s="61"/>
      <c r="K217" s="61"/>
      <c r="L217" s="61"/>
      <c r="M217" s="61"/>
      <c r="N217" s="61"/>
      <c r="O217" s="61"/>
      <c r="P217" s="61"/>
      <c r="Q217" s="61"/>
      <c r="R217" s="61"/>
      <c r="S217" s="61"/>
      <c r="T217" s="61"/>
      <c r="U217" s="61"/>
      <c r="V217" s="61"/>
      <c r="W217" s="61"/>
      <c r="X217" s="61"/>
      <c r="Y217" s="61"/>
      <c r="Z217" s="61"/>
      <c r="AA217" s="61"/>
      <c r="AB217" s="61"/>
      <c r="AC217" s="61"/>
      <c r="AD217" s="61"/>
      <c r="AE217" s="61"/>
      <c r="AF217" s="61"/>
      <c r="AG217" s="61"/>
      <c r="AH217" s="61"/>
      <c r="AI217" s="61"/>
      <c r="AJ217" s="61"/>
      <c r="AK217" s="61"/>
      <c r="AL217" s="61"/>
      <c r="AM217" s="61"/>
      <c r="AN217" s="61"/>
      <c r="AO217" s="61"/>
      <c r="AP217" s="61"/>
      <c r="AQ217" s="61"/>
      <c r="AR217" s="61"/>
      <c r="AS217" s="61"/>
    </row>
    <row r="218" spans="1:45" ht="15" customHeight="1" thickBot="1" x14ac:dyDescent="0.3">
      <c r="B218" s="337" t="s">
        <v>221</v>
      </c>
      <c r="C218" s="338">
        <v>1729879.9999999998</v>
      </c>
      <c r="D218" s="339">
        <v>24311560.5</v>
      </c>
      <c r="E218" s="340">
        <v>4619344.5999999996</v>
      </c>
      <c r="F218" s="341">
        <v>280000</v>
      </c>
      <c r="G218" s="342">
        <f t="shared" ref="G218" si="23">+C218*100/D218</f>
        <v>7.1154626211674064</v>
      </c>
      <c r="H218" s="343">
        <f t="shared" ref="H218" si="24">+C218*100/E218</f>
        <v>37.448602557167952</v>
      </c>
      <c r="I218" s="344">
        <f t="shared" ref="I218" si="25">+C218*100/F218</f>
        <v>617.81428571428557</v>
      </c>
    </row>
    <row r="219" spans="1:45" x14ac:dyDescent="0.25">
      <c r="C219" s="117"/>
    </row>
    <row r="220" spans="1:45" s="1" customFormat="1" ht="15" customHeight="1" x14ac:dyDescent="0.25">
      <c r="A220" s="90" t="s">
        <v>61</v>
      </c>
      <c r="B220" s="415" t="s">
        <v>299</v>
      </c>
      <c r="C220" s="416"/>
      <c r="D220" s="416"/>
      <c r="E220" s="416"/>
    </row>
    <row r="221" spans="1:45" s="1" customFormat="1" ht="15" customHeight="1" x14ac:dyDescent="0.2">
      <c r="A221" s="200" t="s">
        <v>266</v>
      </c>
      <c r="B221" s="376" t="s">
        <v>341</v>
      </c>
      <c r="C221" s="198"/>
      <c r="D221" s="199"/>
      <c r="E221" s="199"/>
    </row>
    <row r="222" spans="1:45" s="62" customFormat="1" ht="15" customHeight="1" x14ac:dyDescent="0.25">
      <c r="A222" s="243" t="s">
        <v>2</v>
      </c>
      <c r="B222" s="414" t="s">
        <v>317</v>
      </c>
      <c r="C222" s="414"/>
      <c r="D222" s="105"/>
      <c r="E222" s="105"/>
    </row>
  </sheetData>
  <mergeCells count="4">
    <mergeCell ref="B3:I3"/>
    <mergeCell ref="B2:I2"/>
    <mergeCell ref="B222:C222"/>
    <mergeCell ref="B220:E220"/>
  </mergeCells>
  <hyperlinks>
    <hyperlink ref="B222" r:id="rId1" display="http://observatorioemigracao.pt/np4/7196.html" xr:uid="{00000000-0004-0000-0900-000000000000}"/>
    <hyperlink ref="B222:C222" r:id="rId2" display="http://observatorioemigracao.pt/np4/7952.html" xr:uid="{00000000-0004-0000-0900-000001000000}"/>
    <hyperlink ref="C1" location="Índice!A1" display="ÍNDICE Ç" xr:uid="{00000000-0004-0000-0900-000002000000}"/>
  </hyperlinks>
  <pageMargins left="0.7" right="0.7" top="0.75" bottom="0.75" header="0.3" footer="0.3"/>
  <pageSetup paperSize="9" orientation="portrait" r:id="rId3"/>
  <drawing r:id="rId4"/>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EN59"/>
  <sheetViews>
    <sheetView showGridLines="0" workbookViewId="0">
      <selection activeCell="C1" sqref="C1"/>
    </sheetView>
  </sheetViews>
  <sheetFormatPr defaultRowHeight="15" x14ac:dyDescent="0.25"/>
  <cols>
    <col min="1" max="1" width="12.7109375" style="61" customWidth="1"/>
    <col min="2" max="2" width="8.7109375" style="61" customWidth="1"/>
    <col min="3" max="7" width="16.7109375" style="84" customWidth="1"/>
    <col min="8" max="10" width="16.7109375" style="61" customWidth="1"/>
    <col min="11" max="16384" width="9.140625" style="61"/>
  </cols>
  <sheetData>
    <row r="1" spans="1:144" s="62" customFormat="1" ht="30" customHeight="1" x14ac:dyDescent="0.25">
      <c r="A1" s="83"/>
      <c r="B1" s="216"/>
      <c r="C1" s="407" t="s">
        <v>347</v>
      </c>
      <c r="D1" s="14"/>
      <c r="E1" s="169"/>
      <c r="F1" s="169"/>
      <c r="G1" s="169"/>
      <c r="H1" s="91"/>
      <c r="J1" s="170"/>
    </row>
    <row r="2" spans="1:144" s="62" customFormat="1" ht="45" customHeight="1" x14ac:dyDescent="0.25">
      <c r="B2" s="465" t="s">
        <v>330</v>
      </c>
      <c r="C2" s="466"/>
      <c r="D2" s="466"/>
      <c r="E2" s="466"/>
      <c r="F2" s="466"/>
      <c r="G2" s="466"/>
      <c r="H2" s="467"/>
      <c r="I2" s="467"/>
      <c r="J2" s="468"/>
    </row>
    <row r="3" spans="1:144" s="62" customFormat="1" ht="15" customHeight="1" thickBot="1" x14ac:dyDescent="0.3">
      <c r="B3" s="455" t="s">
        <v>252</v>
      </c>
      <c r="C3" s="462"/>
      <c r="D3" s="462"/>
      <c r="E3" s="462"/>
      <c r="F3" s="462"/>
      <c r="G3" s="462"/>
      <c r="H3" s="463"/>
      <c r="I3" s="463"/>
      <c r="J3" s="464"/>
    </row>
    <row r="4" spans="1:144" s="62" customFormat="1" ht="45" customHeight="1" x14ac:dyDescent="0.25">
      <c r="B4" s="173" t="s">
        <v>262</v>
      </c>
      <c r="C4" s="63" t="s">
        <v>60</v>
      </c>
      <c r="D4" s="72" t="s">
        <v>229</v>
      </c>
      <c r="E4" s="102" t="s">
        <v>60</v>
      </c>
      <c r="F4" s="103" t="s">
        <v>227</v>
      </c>
      <c r="G4" s="63" t="s">
        <v>60</v>
      </c>
      <c r="H4" s="72" t="s">
        <v>228</v>
      </c>
      <c r="I4" s="171" t="s">
        <v>60</v>
      </c>
      <c r="J4" s="172" t="s">
        <v>285</v>
      </c>
    </row>
    <row r="5" spans="1:144" s="116" customFormat="1" ht="15" customHeight="1" x14ac:dyDescent="0.25">
      <c r="A5" s="61"/>
      <c r="B5" s="359">
        <v>1</v>
      </c>
      <c r="C5" s="309" t="s">
        <v>37</v>
      </c>
      <c r="D5" s="360">
        <v>78609170.432000011</v>
      </c>
      <c r="E5" s="361" t="s">
        <v>110</v>
      </c>
      <c r="F5" s="362">
        <v>28.505947473838205</v>
      </c>
      <c r="G5" s="309" t="s">
        <v>110</v>
      </c>
      <c r="H5" s="363">
        <v>320.03346512826988</v>
      </c>
      <c r="I5" s="364" t="s">
        <v>110</v>
      </c>
      <c r="J5" s="365">
        <v>4481.7963642007417</v>
      </c>
      <c r="K5" s="61"/>
      <c r="L5" s="61"/>
      <c r="M5"/>
      <c r="N5"/>
      <c r="O5"/>
      <c r="P5" s="61"/>
      <c r="Q5" s="61"/>
      <c r="R5" s="61"/>
      <c r="S5" s="61"/>
      <c r="T5" s="61"/>
      <c r="U5" s="61"/>
      <c r="V5" s="61"/>
      <c r="W5" s="61"/>
      <c r="X5" s="61"/>
      <c r="Y5" s="61"/>
      <c r="Z5" s="61"/>
      <c r="AA5" s="61"/>
      <c r="AB5" s="61"/>
      <c r="AC5" s="61"/>
      <c r="AD5" s="61"/>
      <c r="AE5" s="61"/>
      <c r="AF5" s="61"/>
      <c r="AG5" s="61"/>
      <c r="AH5" s="61"/>
      <c r="AI5" s="61"/>
      <c r="AJ5" s="61"/>
      <c r="AK5" s="61"/>
      <c r="AL5" s="61"/>
      <c r="AM5" s="61"/>
      <c r="AN5" s="61"/>
      <c r="AO5" s="61"/>
      <c r="AP5" s="61"/>
      <c r="AQ5" s="61"/>
      <c r="AR5" s="61"/>
      <c r="AS5" s="61"/>
      <c r="AT5" s="61"/>
      <c r="AU5" s="61"/>
      <c r="AV5" s="61"/>
      <c r="AW5" s="61"/>
      <c r="AX5" s="61"/>
      <c r="AY5" s="61"/>
      <c r="AZ5" s="61"/>
      <c r="BA5" s="61"/>
      <c r="BB5" s="61"/>
      <c r="BC5" s="61"/>
      <c r="BD5" s="61"/>
      <c r="BE5" s="61"/>
      <c r="BF5" s="61"/>
      <c r="BG5" s="61"/>
      <c r="BH5" s="61"/>
      <c r="BI5" s="61"/>
      <c r="BJ5" s="61"/>
      <c r="BK5" s="61"/>
      <c r="BL5" s="61"/>
      <c r="BM5" s="61"/>
      <c r="BN5" s="61"/>
      <c r="BO5" s="61"/>
      <c r="BP5" s="61"/>
      <c r="BQ5" s="61"/>
      <c r="BR5" s="61"/>
      <c r="BS5" s="61"/>
      <c r="BT5" s="61"/>
      <c r="BU5" s="61"/>
      <c r="BV5" s="61"/>
      <c r="BW5" s="61"/>
      <c r="BX5" s="61"/>
      <c r="BY5" s="61"/>
      <c r="BZ5" s="61"/>
      <c r="CA5" s="61"/>
      <c r="CB5" s="61"/>
      <c r="CC5" s="61"/>
      <c r="CD5" s="61"/>
      <c r="CE5" s="61"/>
      <c r="CF5" s="61"/>
      <c r="CG5" s="61"/>
      <c r="CH5" s="61"/>
      <c r="CI5" s="61"/>
      <c r="CJ5" s="61"/>
      <c r="CK5" s="61"/>
      <c r="CL5" s="61"/>
      <c r="CM5" s="61"/>
      <c r="CN5" s="61"/>
      <c r="CO5" s="61"/>
      <c r="CP5" s="61"/>
      <c r="CQ5" s="61"/>
      <c r="CR5" s="61"/>
      <c r="CS5" s="61"/>
      <c r="CT5" s="61"/>
      <c r="CU5" s="61"/>
      <c r="CV5" s="61"/>
      <c r="CW5" s="61"/>
      <c r="CX5" s="61"/>
      <c r="CY5" s="61"/>
      <c r="CZ5" s="61"/>
      <c r="DA5" s="61"/>
      <c r="DB5" s="61"/>
      <c r="DC5" s="61"/>
      <c r="DD5" s="61"/>
      <c r="DE5" s="61"/>
      <c r="DF5" s="61"/>
      <c r="DG5" s="61"/>
      <c r="DH5" s="61"/>
      <c r="DI5" s="61"/>
      <c r="DJ5" s="61"/>
      <c r="DK5" s="61"/>
      <c r="DL5" s="61"/>
      <c r="DM5" s="61"/>
      <c r="DN5" s="61"/>
      <c r="DO5" s="61"/>
      <c r="DP5" s="61"/>
      <c r="DQ5" s="61"/>
      <c r="DR5" s="61"/>
      <c r="DS5" s="61"/>
      <c r="DT5" s="61"/>
      <c r="DU5" s="61"/>
      <c r="DV5" s="61"/>
      <c r="DW5" s="61"/>
      <c r="DX5" s="61"/>
      <c r="DY5" s="61"/>
      <c r="DZ5" s="61"/>
      <c r="EA5" s="61"/>
      <c r="EB5" s="61"/>
      <c r="EC5" s="61"/>
      <c r="ED5" s="61"/>
      <c r="EE5" s="61"/>
      <c r="EF5" s="61"/>
      <c r="EG5" s="61"/>
      <c r="EH5" s="61"/>
      <c r="EI5" s="61"/>
      <c r="EJ5" s="61"/>
      <c r="EK5" s="61"/>
      <c r="EL5" s="61"/>
      <c r="EM5" s="61"/>
      <c r="EN5" s="61"/>
    </row>
    <row r="6" spans="1:144" ht="15" customHeight="1" x14ac:dyDescent="0.25">
      <c r="B6" s="345">
        <v>2</v>
      </c>
      <c r="C6" s="317" t="s">
        <v>22</v>
      </c>
      <c r="D6" s="346">
        <v>67413594.111999989</v>
      </c>
      <c r="E6" s="347" t="s">
        <v>93</v>
      </c>
      <c r="F6" s="348">
        <v>20.630461531392864</v>
      </c>
      <c r="G6" s="317" t="s">
        <v>192</v>
      </c>
      <c r="H6" s="349">
        <v>74.485625132572309</v>
      </c>
      <c r="I6" s="350" t="s">
        <v>118</v>
      </c>
      <c r="J6" s="358">
        <v>984.66780669548143</v>
      </c>
      <c r="M6"/>
      <c r="N6"/>
      <c r="O6"/>
    </row>
    <row r="7" spans="1:144" s="116" customFormat="1" ht="15" customHeight="1" x14ac:dyDescent="0.25">
      <c r="A7" s="61"/>
      <c r="B7" s="345">
        <v>3</v>
      </c>
      <c r="C7" s="317" t="s">
        <v>47</v>
      </c>
      <c r="D7" s="346">
        <v>35561611.008000001</v>
      </c>
      <c r="E7" s="347" t="s">
        <v>98</v>
      </c>
      <c r="F7" s="348">
        <v>19.882251499474062</v>
      </c>
      <c r="G7" s="317" t="s">
        <v>93</v>
      </c>
      <c r="H7" s="349">
        <v>71.677774481620077</v>
      </c>
      <c r="I7" s="350" t="s">
        <v>96</v>
      </c>
      <c r="J7" s="358">
        <v>981.69160808972742</v>
      </c>
      <c r="K7" s="61"/>
      <c r="L7" s="61"/>
      <c r="M7"/>
      <c r="N7"/>
      <c r="O7"/>
      <c r="P7" s="61"/>
      <c r="Q7" s="61"/>
      <c r="R7" s="61"/>
      <c r="S7" s="61"/>
      <c r="T7" s="61"/>
      <c r="U7" s="61"/>
      <c r="V7" s="61"/>
      <c r="W7" s="61"/>
      <c r="X7" s="61"/>
      <c r="Y7" s="61"/>
      <c r="Z7" s="61"/>
      <c r="AA7" s="61"/>
      <c r="AB7" s="61"/>
      <c r="AC7" s="61"/>
      <c r="AD7" s="61"/>
      <c r="AE7" s="61"/>
      <c r="AF7" s="61"/>
      <c r="AG7" s="61"/>
      <c r="AH7" s="61"/>
      <c r="AI7" s="61"/>
      <c r="AJ7" s="61"/>
      <c r="AK7" s="61"/>
      <c r="AL7" s="61"/>
      <c r="AM7" s="61"/>
      <c r="AN7" s="61"/>
      <c r="AO7" s="61"/>
      <c r="AP7" s="61"/>
      <c r="AQ7" s="61"/>
      <c r="AR7" s="61"/>
      <c r="AS7" s="61"/>
      <c r="AT7" s="61"/>
      <c r="AU7" s="61"/>
      <c r="AV7" s="61"/>
      <c r="AW7" s="61"/>
      <c r="AX7" s="61"/>
      <c r="AY7" s="61"/>
      <c r="AZ7" s="61"/>
      <c r="BA7" s="61"/>
      <c r="BB7" s="61"/>
      <c r="BC7" s="61"/>
      <c r="BD7" s="61"/>
      <c r="BE7" s="61"/>
      <c r="BF7" s="61"/>
      <c r="BG7" s="61"/>
      <c r="BH7" s="61"/>
      <c r="BI7" s="61"/>
      <c r="BJ7" s="61"/>
      <c r="BK7" s="61"/>
      <c r="BL7" s="61"/>
      <c r="BM7" s="61"/>
      <c r="BN7" s="61"/>
      <c r="BO7" s="61"/>
      <c r="BP7" s="61"/>
      <c r="BQ7" s="61"/>
      <c r="BR7" s="61"/>
      <c r="BS7" s="61"/>
      <c r="BT7" s="61"/>
      <c r="BU7" s="61"/>
      <c r="BV7" s="61"/>
      <c r="BW7" s="61"/>
      <c r="BX7" s="61"/>
      <c r="BY7" s="61"/>
      <c r="BZ7" s="61"/>
      <c r="CA7" s="61"/>
      <c r="CB7" s="61"/>
      <c r="CC7" s="61"/>
      <c r="CD7" s="61"/>
      <c r="CE7" s="61"/>
      <c r="CF7" s="61"/>
      <c r="CG7" s="61"/>
      <c r="CH7" s="61"/>
      <c r="CI7" s="61"/>
      <c r="CJ7" s="61"/>
      <c r="CK7" s="61"/>
      <c r="CL7" s="61"/>
      <c r="CM7" s="61"/>
      <c r="CN7" s="61"/>
      <c r="CO7" s="61"/>
      <c r="CP7" s="61"/>
      <c r="CQ7" s="61"/>
      <c r="CR7" s="61"/>
      <c r="CS7" s="61"/>
      <c r="CT7" s="61"/>
      <c r="CU7" s="61"/>
      <c r="CV7" s="61"/>
      <c r="CW7" s="61"/>
      <c r="CX7" s="61"/>
      <c r="CY7" s="61"/>
      <c r="CZ7" s="61"/>
      <c r="DA7" s="61"/>
      <c r="DB7" s="61"/>
      <c r="DC7" s="61"/>
      <c r="DD7" s="61"/>
      <c r="DE7" s="61"/>
      <c r="DF7" s="61"/>
      <c r="DG7" s="61"/>
      <c r="DH7" s="61"/>
      <c r="DI7" s="61"/>
      <c r="DJ7" s="61"/>
      <c r="DK7" s="61"/>
      <c r="DL7" s="61"/>
      <c r="DM7" s="61"/>
      <c r="DN7" s="61"/>
      <c r="DO7" s="61"/>
      <c r="DP7" s="61"/>
      <c r="DQ7" s="61"/>
      <c r="DR7" s="61"/>
      <c r="DS7" s="61"/>
      <c r="DT7" s="61"/>
      <c r="DU7" s="61"/>
      <c r="DV7" s="61"/>
      <c r="DW7" s="61"/>
      <c r="DX7" s="61"/>
      <c r="DY7" s="61"/>
      <c r="DZ7" s="61"/>
      <c r="EA7" s="61"/>
      <c r="EB7" s="61"/>
      <c r="EC7" s="61"/>
      <c r="ED7" s="61"/>
      <c r="EE7" s="61"/>
      <c r="EF7" s="61"/>
      <c r="EG7" s="61"/>
      <c r="EH7" s="61"/>
      <c r="EI7" s="61"/>
      <c r="EJ7" s="61"/>
      <c r="EK7" s="61"/>
      <c r="EL7" s="61"/>
      <c r="EM7" s="61"/>
      <c r="EN7" s="61"/>
    </row>
    <row r="8" spans="1:144" ht="15" customHeight="1" x14ac:dyDescent="0.25">
      <c r="B8" s="345">
        <v>4</v>
      </c>
      <c r="C8" s="317" t="s">
        <v>196</v>
      </c>
      <c r="D8" s="346">
        <v>33808970.239999987</v>
      </c>
      <c r="E8" s="347" t="s">
        <v>96</v>
      </c>
      <c r="F8" s="348">
        <v>12.979815111869351</v>
      </c>
      <c r="G8" s="317" t="s">
        <v>96</v>
      </c>
      <c r="H8" s="349">
        <v>71.233596914225458</v>
      </c>
      <c r="I8" s="350" t="s">
        <v>192</v>
      </c>
      <c r="J8" s="358">
        <v>947.79076789900842</v>
      </c>
      <c r="M8"/>
      <c r="N8"/>
      <c r="O8"/>
    </row>
    <row r="9" spans="1:144" s="116" customFormat="1" ht="15" customHeight="1" x14ac:dyDescent="0.25">
      <c r="A9" s="61"/>
      <c r="B9" s="345">
        <v>5</v>
      </c>
      <c r="C9" s="317" t="s">
        <v>32</v>
      </c>
      <c r="D9" s="346">
        <v>27011081.024000004</v>
      </c>
      <c r="E9" s="347" t="s">
        <v>172</v>
      </c>
      <c r="F9" s="348">
        <v>12.906332318652964</v>
      </c>
      <c r="G9" s="317" t="s">
        <v>172</v>
      </c>
      <c r="H9" s="349">
        <v>62.282633181040204</v>
      </c>
      <c r="I9" s="350" t="s">
        <v>81</v>
      </c>
      <c r="J9" s="358">
        <v>776.92309657439409</v>
      </c>
      <c r="K9" s="61"/>
      <c r="L9" s="61"/>
      <c r="M9"/>
      <c r="N9"/>
      <c r="O9"/>
      <c r="P9" s="61"/>
      <c r="Q9" s="61"/>
      <c r="R9" s="61"/>
      <c r="S9" s="61"/>
      <c r="T9" s="61"/>
      <c r="U9" s="61"/>
      <c r="V9" s="61"/>
      <c r="W9" s="61"/>
      <c r="X9" s="61"/>
      <c r="Y9" s="61"/>
      <c r="Z9" s="61"/>
      <c r="AA9" s="61"/>
      <c r="AB9" s="61"/>
      <c r="AC9" s="61"/>
      <c r="AD9" s="61"/>
      <c r="AE9" s="61"/>
      <c r="AF9" s="61"/>
      <c r="AG9" s="61"/>
      <c r="AH9" s="61"/>
      <c r="AI9" s="61"/>
      <c r="AJ9" s="61"/>
      <c r="AK9" s="61"/>
      <c r="AL9" s="61"/>
      <c r="AM9" s="61"/>
      <c r="AN9" s="61"/>
      <c r="AO9" s="61"/>
      <c r="AP9" s="61"/>
      <c r="AQ9" s="61"/>
      <c r="AR9" s="61"/>
      <c r="AS9" s="61"/>
      <c r="AT9" s="61"/>
      <c r="AU9" s="61"/>
      <c r="AV9" s="61"/>
      <c r="AW9" s="61"/>
      <c r="AX9" s="61"/>
      <c r="AY9" s="61"/>
      <c r="AZ9" s="61"/>
      <c r="BA9" s="61"/>
      <c r="BB9" s="61"/>
      <c r="BC9" s="61"/>
      <c r="BD9" s="61"/>
      <c r="BE9" s="61"/>
      <c r="BF9" s="61"/>
      <c r="BG9" s="61"/>
      <c r="BH9" s="61"/>
      <c r="BI9" s="61"/>
      <c r="BJ9" s="61"/>
      <c r="BK9" s="61"/>
      <c r="BL9" s="61"/>
      <c r="BM9" s="61"/>
      <c r="BN9" s="61"/>
      <c r="BO9" s="61"/>
      <c r="BP9" s="61"/>
      <c r="BQ9" s="61"/>
      <c r="BR9" s="61"/>
      <c r="BS9" s="61"/>
      <c r="BT9" s="61"/>
      <c r="BU9" s="61"/>
      <c r="BV9" s="61"/>
      <c r="BW9" s="61"/>
      <c r="BX9" s="61"/>
      <c r="BY9" s="61"/>
      <c r="BZ9" s="61"/>
      <c r="CA9" s="61"/>
      <c r="CB9" s="61"/>
      <c r="CC9" s="61"/>
      <c r="CD9" s="61"/>
      <c r="CE9" s="61"/>
      <c r="CF9" s="61"/>
      <c r="CG9" s="61"/>
      <c r="CH9" s="61"/>
      <c r="CI9" s="61"/>
      <c r="CJ9" s="61"/>
      <c r="CK9" s="61"/>
      <c r="CL9" s="61"/>
      <c r="CM9" s="61"/>
      <c r="CN9" s="61"/>
      <c r="CO9" s="61"/>
      <c r="CP9" s="61"/>
      <c r="CQ9" s="61"/>
      <c r="CR9" s="61"/>
      <c r="CS9" s="61"/>
      <c r="CT9" s="61"/>
      <c r="CU9" s="61"/>
      <c r="CV9" s="61"/>
      <c r="CW9" s="61"/>
      <c r="CX9" s="61"/>
      <c r="CY9" s="61"/>
      <c r="CZ9" s="61"/>
      <c r="DA9" s="61"/>
      <c r="DB9" s="61"/>
      <c r="DC9" s="61"/>
      <c r="DD9" s="61"/>
      <c r="DE9" s="61"/>
      <c r="DF9" s="61"/>
      <c r="DG9" s="61"/>
      <c r="DH9" s="61"/>
      <c r="DI9" s="61"/>
      <c r="DJ9" s="61"/>
      <c r="DK9" s="61"/>
      <c r="DL9" s="61"/>
      <c r="DM9" s="61"/>
      <c r="DN9" s="61"/>
      <c r="DO9" s="61"/>
      <c r="DP9" s="61"/>
      <c r="DQ9" s="61"/>
      <c r="DR9" s="61"/>
      <c r="DS9" s="61"/>
      <c r="DT9" s="61"/>
      <c r="DU9" s="61"/>
      <c r="DV9" s="61"/>
      <c r="DW9" s="61"/>
      <c r="DX9" s="61"/>
      <c r="DY9" s="61"/>
      <c r="DZ9" s="61"/>
      <c r="EA9" s="61"/>
      <c r="EB9" s="61"/>
      <c r="EC9" s="61"/>
      <c r="ED9" s="61"/>
      <c r="EE9" s="61"/>
      <c r="EF9" s="61"/>
      <c r="EG9" s="61"/>
      <c r="EH9" s="61"/>
      <c r="EI9" s="61"/>
      <c r="EJ9" s="61"/>
      <c r="EK9" s="61"/>
      <c r="EL9" s="61"/>
      <c r="EM9" s="61"/>
      <c r="EN9" s="61"/>
    </row>
    <row r="10" spans="1:144" ht="15" customHeight="1" x14ac:dyDescent="0.25">
      <c r="B10" s="345">
        <v>6</v>
      </c>
      <c r="C10" s="317" t="s">
        <v>268</v>
      </c>
      <c r="D10" s="346">
        <v>25515700.223999996</v>
      </c>
      <c r="E10" s="347" t="s">
        <v>57</v>
      </c>
      <c r="F10" s="348">
        <v>11.225203211906326</v>
      </c>
      <c r="G10" s="317" t="s">
        <v>268</v>
      </c>
      <c r="H10" s="349">
        <v>54.029312795576736</v>
      </c>
      <c r="I10" s="350" t="s">
        <v>93</v>
      </c>
      <c r="J10" s="358">
        <v>743.444044616567</v>
      </c>
      <c r="M10"/>
      <c r="N10"/>
      <c r="O10"/>
    </row>
    <row r="11" spans="1:144" s="116" customFormat="1" ht="15" customHeight="1" x14ac:dyDescent="0.25">
      <c r="A11" s="61"/>
      <c r="B11" s="345">
        <v>7</v>
      </c>
      <c r="C11" s="317" t="s">
        <v>49</v>
      </c>
      <c r="D11" s="346">
        <v>24356146.130788438</v>
      </c>
      <c r="E11" s="347" t="s">
        <v>166</v>
      </c>
      <c r="F11" s="348">
        <v>10.412112578128589</v>
      </c>
      <c r="G11" s="317" t="s">
        <v>98</v>
      </c>
      <c r="H11" s="349">
        <v>47.611465656266823</v>
      </c>
      <c r="I11" s="350" t="s">
        <v>49</v>
      </c>
      <c r="J11" s="358">
        <v>738.26962825287796</v>
      </c>
      <c r="K11" s="61"/>
      <c r="L11" s="61"/>
      <c r="M11"/>
      <c r="N11"/>
      <c r="O11"/>
      <c r="P11" s="61"/>
      <c r="Q11" s="61"/>
      <c r="R11" s="61"/>
      <c r="S11" s="61"/>
      <c r="T11" s="61"/>
      <c r="U11" s="61"/>
      <c r="V11" s="61"/>
      <c r="W11" s="61"/>
      <c r="X11" s="61"/>
      <c r="Y11" s="61"/>
      <c r="Z11" s="61"/>
      <c r="AA11" s="61"/>
      <c r="AB11" s="61"/>
      <c r="AC11" s="61"/>
      <c r="AD11" s="61"/>
      <c r="AE11" s="61"/>
      <c r="AF11" s="61"/>
      <c r="AG11" s="61"/>
      <c r="AH11" s="61"/>
      <c r="AI11" s="61"/>
      <c r="AJ11" s="61"/>
      <c r="AK11" s="61"/>
      <c r="AL11" s="61"/>
      <c r="AM11" s="61"/>
      <c r="AN11" s="61"/>
      <c r="AO11" s="61"/>
      <c r="AP11" s="61"/>
      <c r="AQ11" s="61"/>
      <c r="AR11" s="61"/>
      <c r="AS11" s="61"/>
      <c r="AT11" s="61"/>
      <c r="AU11" s="61"/>
      <c r="AV11" s="61"/>
      <c r="AW11" s="61"/>
      <c r="AX11" s="61"/>
      <c r="AY11" s="61"/>
      <c r="AZ11" s="61"/>
      <c r="BA11" s="61"/>
      <c r="BB11" s="61"/>
      <c r="BC11" s="61"/>
      <c r="BD11" s="61"/>
      <c r="BE11" s="61"/>
      <c r="BF11" s="61"/>
      <c r="BG11" s="61"/>
      <c r="BH11" s="61"/>
      <c r="BI11" s="61"/>
      <c r="BJ11" s="61"/>
      <c r="BK11" s="61"/>
      <c r="BL11" s="61"/>
      <c r="BM11" s="61"/>
      <c r="BN11" s="61"/>
      <c r="BO11" s="61"/>
      <c r="BP11" s="61"/>
      <c r="BQ11" s="61"/>
      <c r="BR11" s="61"/>
      <c r="BS11" s="61"/>
      <c r="BT11" s="61"/>
      <c r="BU11" s="61"/>
      <c r="BV11" s="61"/>
      <c r="BW11" s="61"/>
      <c r="BX11" s="61"/>
      <c r="BY11" s="61"/>
      <c r="BZ11" s="61"/>
      <c r="CA11" s="61"/>
      <c r="CB11" s="61"/>
      <c r="CC11" s="61"/>
      <c r="CD11" s="61"/>
      <c r="CE11" s="61"/>
      <c r="CF11" s="61"/>
      <c r="CG11" s="61"/>
      <c r="CH11" s="61"/>
      <c r="CI11" s="61"/>
      <c r="CJ11" s="61"/>
      <c r="CK11" s="61"/>
      <c r="CL11" s="61"/>
      <c r="CM11" s="61"/>
      <c r="CN11" s="61"/>
      <c r="CO11" s="61"/>
      <c r="CP11" s="61"/>
      <c r="CQ11" s="61"/>
      <c r="CR11" s="61"/>
      <c r="CS11" s="61"/>
      <c r="CT11" s="61"/>
      <c r="CU11" s="61"/>
      <c r="CV11" s="61"/>
      <c r="CW11" s="61"/>
      <c r="CX11" s="61"/>
      <c r="CY11" s="61"/>
      <c r="CZ11" s="61"/>
      <c r="DA11" s="61"/>
      <c r="DB11" s="61"/>
      <c r="DC11" s="61"/>
      <c r="DD11" s="61"/>
      <c r="DE11" s="61"/>
      <c r="DF11" s="61"/>
      <c r="DG11" s="61"/>
      <c r="DH11" s="61"/>
      <c r="DI11" s="61"/>
      <c r="DJ11" s="61"/>
      <c r="DK11" s="61"/>
      <c r="DL11" s="61"/>
      <c r="DM11" s="61"/>
      <c r="DN11" s="61"/>
      <c r="DO11" s="61"/>
      <c r="DP11" s="61"/>
      <c r="DQ11" s="61"/>
      <c r="DR11" s="61"/>
      <c r="DS11" s="61"/>
      <c r="DT11" s="61"/>
      <c r="DU11" s="61"/>
      <c r="DV11" s="61"/>
      <c r="DW11" s="61"/>
      <c r="DX11" s="61"/>
      <c r="DY11" s="61"/>
      <c r="DZ11" s="61"/>
      <c r="EA11" s="61"/>
      <c r="EB11" s="61"/>
      <c r="EC11" s="61"/>
      <c r="ED11" s="61"/>
      <c r="EE11" s="61"/>
      <c r="EF11" s="61"/>
      <c r="EG11" s="61"/>
      <c r="EH11" s="61"/>
      <c r="EI11" s="61"/>
      <c r="EJ11" s="61"/>
      <c r="EK11" s="61"/>
      <c r="EL11" s="61"/>
      <c r="EM11" s="61"/>
      <c r="EN11" s="61"/>
    </row>
    <row r="12" spans="1:144" ht="15" customHeight="1" x14ac:dyDescent="0.25">
      <c r="B12" s="345">
        <v>8</v>
      </c>
      <c r="C12" s="317" t="s">
        <v>192</v>
      </c>
      <c r="D12" s="346">
        <v>21021999.232000008</v>
      </c>
      <c r="E12" s="347" t="s">
        <v>268</v>
      </c>
      <c r="F12" s="348">
        <v>10.218010388526613</v>
      </c>
      <c r="G12" s="317" t="s">
        <v>49</v>
      </c>
      <c r="H12" s="349">
        <v>39.56992327359729</v>
      </c>
      <c r="I12" s="350" t="s">
        <v>166</v>
      </c>
      <c r="J12" s="358">
        <v>541.51157342433021</v>
      </c>
      <c r="M12"/>
      <c r="N12"/>
      <c r="O12"/>
    </row>
    <row r="13" spans="1:144" s="116" customFormat="1" ht="15" customHeight="1" x14ac:dyDescent="0.25">
      <c r="A13" s="61"/>
      <c r="B13" s="345">
        <v>9</v>
      </c>
      <c r="C13" s="317" t="s">
        <v>10</v>
      </c>
      <c r="D13" s="346">
        <v>18034549.167999994</v>
      </c>
      <c r="E13" s="347" t="s">
        <v>196</v>
      </c>
      <c r="F13" s="348">
        <v>9.7476604017925386</v>
      </c>
      <c r="G13" s="317" t="s">
        <v>81</v>
      </c>
      <c r="H13" s="349">
        <v>38.368396565831695</v>
      </c>
      <c r="I13" s="350" t="s">
        <v>98</v>
      </c>
      <c r="J13" s="358">
        <v>500.11237979080522</v>
      </c>
      <c r="K13" s="61"/>
      <c r="L13" s="61"/>
      <c r="M13"/>
      <c r="N13"/>
      <c r="O13"/>
      <c r="P13" s="61"/>
      <c r="Q13" s="61"/>
      <c r="R13" s="61"/>
      <c r="S13" s="61"/>
      <c r="T13" s="61"/>
      <c r="U13" s="61"/>
      <c r="V13" s="61"/>
      <c r="W13" s="61"/>
      <c r="X13" s="61"/>
      <c r="Y13" s="61"/>
      <c r="Z13" s="61"/>
      <c r="AA13" s="61"/>
      <c r="AB13" s="61"/>
      <c r="AC13" s="61"/>
      <c r="AD13" s="61"/>
      <c r="AE13" s="61"/>
      <c r="AF13" s="61"/>
      <c r="AG13" s="61"/>
      <c r="AH13" s="61"/>
      <c r="AI13" s="61"/>
      <c r="AJ13" s="61"/>
      <c r="AK13" s="61"/>
      <c r="AL13" s="61"/>
      <c r="AM13" s="61"/>
      <c r="AN13" s="61"/>
      <c r="AO13" s="61"/>
      <c r="AP13" s="61"/>
      <c r="AQ13" s="61"/>
      <c r="AR13" s="61"/>
      <c r="AS13" s="61"/>
      <c r="AT13" s="61"/>
      <c r="AU13" s="61"/>
      <c r="AV13" s="61"/>
      <c r="AW13" s="61"/>
      <c r="AX13" s="61"/>
      <c r="AY13" s="61"/>
      <c r="AZ13" s="61"/>
      <c r="BA13" s="61"/>
      <c r="BB13" s="61"/>
      <c r="BC13" s="61"/>
      <c r="BD13" s="61"/>
      <c r="BE13" s="61"/>
      <c r="BF13" s="61"/>
      <c r="BG13" s="61"/>
      <c r="BH13" s="61"/>
      <c r="BI13" s="61"/>
      <c r="BJ13" s="61"/>
      <c r="BK13" s="61"/>
      <c r="BL13" s="61"/>
      <c r="BM13" s="61"/>
      <c r="BN13" s="61"/>
      <c r="BO13" s="61"/>
      <c r="BP13" s="61"/>
      <c r="BQ13" s="61"/>
      <c r="BR13" s="61"/>
      <c r="BS13" s="61"/>
      <c r="BT13" s="61"/>
      <c r="BU13" s="61"/>
      <c r="BV13" s="61"/>
      <c r="BW13" s="61"/>
      <c r="BX13" s="61"/>
      <c r="BY13" s="61"/>
      <c r="BZ13" s="61"/>
      <c r="CA13" s="61"/>
      <c r="CB13" s="61"/>
      <c r="CC13" s="61"/>
      <c r="CD13" s="61"/>
      <c r="CE13" s="61"/>
      <c r="CF13" s="61"/>
      <c r="CG13" s="61"/>
      <c r="CH13" s="61"/>
      <c r="CI13" s="61"/>
      <c r="CJ13" s="61"/>
      <c r="CK13" s="61"/>
      <c r="CL13" s="61"/>
      <c r="CM13" s="61"/>
      <c r="CN13" s="61"/>
      <c r="CO13" s="61"/>
      <c r="CP13" s="61"/>
      <c r="CQ13" s="61"/>
      <c r="CR13" s="61"/>
      <c r="CS13" s="61"/>
      <c r="CT13" s="61"/>
      <c r="CU13" s="61"/>
      <c r="CV13" s="61"/>
      <c r="CW13" s="61"/>
      <c r="CX13" s="61"/>
      <c r="CY13" s="61"/>
      <c r="CZ13" s="61"/>
      <c r="DA13" s="61"/>
      <c r="DB13" s="61"/>
      <c r="DC13" s="61"/>
      <c r="DD13" s="61"/>
      <c r="DE13" s="61"/>
      <c r="DF13" s="61"/>
      <c r="DG13" s="61"/>
      <c r="DH13" s="61"/>
      <c r="DI13" s="61"/>
      <c r="DJ13" s="61"/>
      <c r="DK13" s="61"/>
      <c r="DL13" s="61"/>
      <c r="DM13" s="61"/>
      <c r="DN13" s="61"/>
      <c r="DO13" s="61"/>
      <c r="DP13" s="61"/>
      <c r="DQ13" s="61"/>
      <c r="DR13" s="61"/>
      <c r="DS13" s="61"/>
      <c r="DT13" s="61"/>
      <c r="DU13" s="61"/>
      <c r="DV13" s="61"/>
      <c r="DW13" s="61"/>
      <c r="DX13" s="61"/>
      <c r="DY13" s="61"/>
      <c r="DZ13" s="61"/>
      <c r="EA13" s="61"/>
      <c r="EB13" s="61"/>
      <c r="EC13" s="61"/>
      <c r="ED13" s="61"/>
      <c r="EE13" s="61"/>
      <c r="EF13" s="61"/>
      <c r="EG13" s="61"/>
      <c r="EH13" s="61"/>
      <c r="EI13" s="61"/>
      <c r="EJ13" s="61"/>
      <c r="EK13" s="61"/>
      <c r="EL13" s="61"/>
      <c r="EM13" s="61"/>
      <c r="EN13" s="61"/>
    </row>
    <row r="14" spans="1:144" ht="15" customHeight="1" x14ac:dyDescent="0.25">
      <c r="B14" s="345">
        <v>10</v>
      </c>
      <c r="C14" s="317" t="s">
        <v>217</v>
      </c>
      <c r="D14" s="346">
        <v>15999999.999999998</v>
      </c>
      <c r="E14" s="347" t="s">
        <v>118</v>
      </c>
      <c r="F14" s="348">
        <v>8.4427988475321651</v>
      </c>
      <c r="G14" s="317" t="s">
        <v>118</v>
      </c>
      <c r="H14" s="349">
        <v>36.839269669847823</v>
      </c>
      <c r="I14" s="350" t="s">
        <v>196</v>
      </c>
      <c r="J14" s="358">
        <v>439.91512633462338</v>
      </c>
      <c r="M14"/>
      <c r="N14"/>
      <c r="O14"/>
    </row>
    <row r="15" spans="1:144" s="116" customFormat="1" ht="15" customHeight="1" x14ac:dyDescent="0.25">
      <c r="A15" s="61"/>
      <c r="B15" s="345">
        <v>11</v>
      </c>
      <c r="C15" s="317" t="s">
        <v>81</v>
      </c>
      <c r="D15" s="346">
        <v>15562379.519999987</v>
      </c>
      <c r="E15" s="347" t="s">
        <v>150</v>
      </c>
      <c r="F15" s="348">
        <v>7.9646656514234415</v>
      </c>
      <c r="G15" s="317" t="s">
        <v>150</v>
      </c>
      <c r="H15" s="349">
        <v>33.818180935670135</v>
      </c>
      <c r="I15" s="350" t="s">
        <v>46</v>
      </c>
      <c r="J15" s="358">
        <v>432.45205904437222</v>
      </c>
      <c r="K15" s="61"/>
      <c r="L15" s="61"/>
      <c r="M15"/>
      <c r="N15"/>
      <c r="O15"/>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1"/>
      <c r="BK15" s="61"/>
      <c r="BL15" s="61"/>
      <c r="BM15" s="61"/>
      <c r="BN15" s="61"/>
      <c r="BO15" s="61"/>
      <c r="BP15" s="61"/>
      <c r="BQ15" s="61"/>
      <c r="BR15" s="61"/>
      <c r="BS15" s="61"/>
      <c r="BT15" s="61"/>
      <c r="BU15" s="61"/>
      <c r="BV15" s="61"/>
      <c r="BW15" s="61"/>
      <c r="BX15" s="61"/>
      <c r="BY15" s="61"/>
      <c r="BZ15" s="61"/>
      <c r="CA15" s="61"/>
      <c r="CB15" s="61"/>
      <c r="CC15" s="61"/>
      <c r="CD15" s="61"/>
      <c r="CE15" s="61"/>
      <c r="CF15" s="61"/>
      <c r="CG15" s="61"/>
      <c r="CH15" s="61"/>
      <c r="CI15" s="61"/>
      <c r="CJ15" s="61"/>
      <c r="CK15" s="61"/>
      <c r="CL15" s="61"/>
      <c r="CM15" s="61"/>
      <c r="CN15" s="61"/>
      <c r="CO15" s="61"/>
      <c r="CP15" s="61"/>
      <c r="CQ15" s="61"/>
      <c r="CR15" s="61"/>
      <c r="CS15" s="61"/>
      <c r="CT15" s="61"/>
      <c r="CU15" s="61"/>
      <c r="CV15" s="61"/>
      <c r="CW15" s="61"/>
      <c r="CX15" s="61"/>
      <c r="CY15" s="61"/>
      <c r="CZ15" s="61"/>
      <c r="DA15" s="61"/>
      <c r="DB15" s="61"/>
      <c r="DC15" s="61"/>
      <c r="DD15" s="61"/>
      <c r="DE15" s="61"/>
      <c r="DF15" s="61"/>
      <c r="DG15" s="61"/>
      <c r="DH15" s="61"/>
      <c r="DI15" s="61"/>
      <c r="DJ15" s="61"/>
      <c r="DK15" s="61"/>
      <c r="DL15" s="61"/>
      <c r="DM15" s="61"/>
      <c r="DN15" s="61"/>
      <c r="DO15" s="61"/>
      <c r="DP15" s="61"/>
      <c r="DQ15" s="61"/>
      <c r="DR15" s="61"/>
      <c r="DS15" s="61"/>
      <c r="DT15" s="61"/>
      <c r="DU15" s="61"/>
      <c r="DV15" s="61"/>
      <c r="DW15" s="61"/>
      <c r="DX15" s="61"/>
      <c r="DY15" s="61"/>
      <c r="DZ15" s="61"/>
      <c r="EA15" s="61"/>
      <c r="EB15" s="61"/>
      <c r="EC15" s="61"/>
      <c r="ED15" s="61"/>
      <c r="EE15" s="61"/>
      <c r="EF15" s="61"/>
      <c r="EG15" s="61"/>
      <c r="EH15" s="61"/>
      <c r="EI15" s="61"/>
      <c r="EJ15" s="61"/>
      <c r="EK15" s="61"/>
      <c r="EL15" s="61"/>
      <c r="EM15" s="61"/>
      <c r="EN15" s="61"/>
    </row>
    <row r="16" spans="1:144" ht="15" customHeight="1" x14ac:dyDescent="0.25">
      <c r="B16" s="345">
        <v>12</v>
      </c>
      <c r="C16" s="317" t="s">
        <v>57</v>
      </c>
      <c r="D16" s="346">
        <v>14693999.616000004</v>
      </c>
      <c r="E16" s="347" t="s">
        <v>192</v>
      </c>
      <c r="F16" s="348">
        <v>6.6828252933722734</v>
      </c>
      <c r="G16" s="317" t="s">
        <v>196</v>
      </c>
      <c r="H16" s="349">
        <v>32.262486655755957</v>
      </c>
      <c r="I16" s="350" t="s">
        <v>172</v>
      </c>
      <c r="J16" s="358">
        <v>319.05611530354611</v>
      </c>
      <c r="M16"/>
      <c r="N16"/>
      <c r="O16"/>
    </row>
    <row r="17" spans="1:144" s="116" customFormat="1" ht="15" customHeight="1" x14ac:dyDescent="0.25">
      <c r="A17" s="61"/>
      <c r="B17" s="345">
        <v>13</v>
      </c>
      <c r="C17" s="317" t="s">
        <v>17</v>
      </c>
      <c r="D17" s="346">
        <v>11505420.223999998</v>
      </c>
      <c r="E17" s="347" t="s">
        <v>217</v>
      </c>
      <c r="F17" s="348">
        <v>6.5249212786242312</v>
      </c>
      <c r="G17" s="317" t="s">
        <v>166</v>
      </c>
      <c r="H17" s="349">
        <v>29.617941094831931</v>
      </c>
      <c r="I17" s="350" t="s">
        <v>268</v>
      </c>
      <c r="J17" s="358">
        <v>283.18997818004237</v>
      </c>
      <c r="K17" s="61"/>
      <c r="L17" s="61"/>
      <c r="M17"/>
      <c r="N17"/>
      <c r="O17"/>
      <c r="P17" s="61"/>
      <c r="Q17" s="61"/>
      <c r="R17" s="61"/>
      <c r="S17" s="61"/>
      <c r="T17" s="61"/>
      <c r="U17" s="61"/>
      <c r="V17" s="61"/>
      <c r="W17" s="61"/>
      <c r="X17" s="61"/>
      <c r="Y17" s="61"/>
      <c r="Z17" s="61"/>
      <c r="AA17" s="61"/>
      <c r="AB17" s="61"/>
      <c r="AC17" s="61"/>
      <c r="AD17" s="61"/>
      <c r="AE17" s="61"/>
      <c r="AF17" s="61"/>
      <c r="AG17" s="61"/>
      <c r="AH17" s="61"/>
      <c r="AI17" s="61"/>
      <c r="AJ17" s="61"/>
      <c r="AK17" s="61"/>
      <c r="AL17" s="61"/>
      <c r="AM17" s="61"/>
      <c r="AN17" s="61"/>
      <c r="AO17" s="61"/>
      <c r="AP17" s="61"/>
      <c r="AQ17" s="61"/>
      <c r="AR17" s="61"/>
      <c r="AS17" s="61"/>
      <c r="AT17" s="61"/>
      <c r="AU17" s="61"/>
      <c r="AV17" s="61"/>
      <c r="AW17" s="61"/>
      <c r="AX17" s="61"/>
      <c r="AY17" s="61"/>
      <c r="AZ17" s="61"/>
      <c r="BA17" s="61"/>
      <c r="BB17" s="61"/>
      <c r="BC17" s="61"/>
      <c r="BD17" s="61"/>
      <c r="BE17" s="61"/>
      <c r="BF17" s="61"/>
      <c r="BG17" s="61"/>
      <c r="BH17" s="61"/>
      <c r="BI17" s="61"/>
      <c r="BJ17" s="61"/>
      <c r="BK17" s="61"/>
      <c r="BL17" s="61"/>
      <c r="BM17" s="61"/>
      <c r="BN17" s="61"/>
      <c r="BO17" s="61"/>
      <c r="BP17" s="61"/>
      <c r="BQ17" s="61"/>
      <c r="BR17" s="61"/>
      <c r="BS17" s="61"/>
      <c r="BT17" s="61"/>
      <c r="BU17" s="61"/>
      <c r="BV17" s="61"/>
      <c r="BW17" s="61"/>
      <c r="BX17" s="61"/>
      <c r="BY17" s="61"/>
      <c r="BZ17" s="61"/>
      <c r="CA17" s="61"/>
      <c r="CB17" s="61"/>
      <c r="CC17" s="61"/>
      <c r="CD17" s="61"/>
      <c r="CE17" s="61"/>
      <c r="CF17" s="61"/>
      <c r="CG17" s="61"/>
      <c r="CH17" s="61"/>
      <c r="CI17" s="61"/>
      <c r="CJ17" s="61"/>
      <c r="CK17" s="61"/>
      <c r="CL17" s="61"/>
      <c r="CM17" s="61"/>
      <c r="CN17" s="61"/>
      <c r="CO17" s="61"/>
      <c r="CP17" s="61"/>
      <c r="CQ17" s="61"/>
      <c r="CR17" s="61"/>
      <c r="CS17" s="61"/>
      <c r="CT17" s="61"/>
      <c r="CU17" s="61"/>
      <c r="CV17" s="61"/>
      <c r="CW17" s="61"/>
      <c r="CX17" s="61"/>
      <c r="CY17" s="61"/>
      <c r="CZ17" s="61"/>
      <c r="DA17" s="61"/>
      <c r="DB17" s="61"/>
      <c r="DC17" s="61"/>
      <c r="DD17" s="61"/>
      <c r="DE17" s="61"/>
      <c r="DF17" s="61"/>
      <c r="DG17" s="61"/>
      <c r="DH17" s="61"/>
      <c r="DI17" s="61"/>
      <c r="DJ17" s="61"/>
      <c r="DK17" s="61"/>
      <c r="DL17" s="61"/>
      <c r="DM17" s="61"/>
      <c r="DN17" s="61"/>
      <c r="DO17" s="61"/>
      <c r="DP17" s="61"/>
      <c r="DQ17" s="61"/>
      <c r="DR17" s="61"/>
      <c r="DS17" s="61"/>
      <c r="DT17" s="61"/>
      <c r="DU17" s="61"/>
      <c r="DV17" s="61"/>
      <c r="DW17" s="61"/>
      <c r="DX17" s="61"/>
      <c r="DY17" s="61"/>
      <c r="DZ17" s="61"/>
      <c r="EA17" s="61"/>
      <c r="EB17" s="61"/>
      <c r="EC17" s="61"/>
      <c r="ED17" s="61"/>
      <c r="EE17" s="61"/>
      <c r="EF17" s="61"/>
      <c r="EG17" s="61"/>
      <c r="EH17" s="61"/>
      <c r="EI17" s="61"/>
      <c r="EJ17" s="61"/>
      <c r="EK17" s="61"/>
      <c r="EL17" s="61"/>
      <c r="EM17" s="61"/>
      <c r="EN17" s="61"/>
    </row>
    <row r="18" spans="1:144" ht="15" customHeight="1" x14ac:dyDescent="0.25">
      <c r="B18" s="345">
        <v>14</v>
      </c>
      <c r="C18" s="317" t="s">
        <v>163</v>
      </c>
      <c r="D18" s="346">
        <v>11211910.368000004</v>
      </c>
      <c r="E18" s="347" t="s">
        <v>49</v>
      </c>
      <c r="F18" s="348">
        <v>6.1321071585180755</v>
      </c>
      <c r="G18" s="317" t="s">
        <v>57</v>
      </c>
      <c r="H18" s="349">
        <v>24.834896779475642</v>
      </c>
      <c r="I18" s="350" t="s">
        <v>57</v>
      </c>
      <c r="J18" s="358">
        <v>251.91153121892685</v>
      </c>
      <c r="M18"/>
      <c r="N18"/>
      <c r="O18"/>
    </row>
    <row r="19" spans="1:144" s="116" customFormat="1" ht="15" customHeight="1" x14ac:dyDescent="0.25">
      <c r="A19" s="61"/>
      <c r="B19" s="345">
        <v>15</v>
      </c>
      <c r="C19" s="317" t="s">
        <v>28</v>
      </c>
      <c r="D19" s="346">
        <v>10985875.199999994</v>
      </c>
      <c r="E19" s="347" t="s">
        <v>46</v>
      </c>
      <c r="F19" s="348">
        <v>5.8581039888448094</v>
      </c>
      <c r="G19" s="317" t="s">
        <v>46</v>
      </c>
      <c r="H19" s="349">
        <v>15.106975068949605</v>
      </c>
      <c r="I19" s="350" t="s">
        <v>150</v>
      </c>
      <c r="J19" s="358">
        <v>241.25331237387147</v>
      </c>
      <c r="K19" s="61"/>
      <c r="L19" s="61"/>
      <c r="M19"/>
      <c r="N19"/>
      <c r="O19"/>
      <c r="P19" s="61"/>
      <c r="Q19" s="61"/>
      <c r="R19" s="61"/>
      <c r="S19" s="61"/>
      <c r="T19" s="61"/>
      <c r="U19" s="61"/>
      <c r="V19" s="61"/>
      <c r="W19" s="61"/>
      <c r="X19" s="61"/>
      <c r="Y19" s="61"/>
      <c r="Z19" s="61"/>
      <c r="AA19" s="61"/>
      <c r="AB19" s="61"/>
      <c r="AC19" s="61"/>
      <c r="AD19" s="61"/>
      <c r="AE19" s="61"/>
      <c r="AF19" s="61"/>
      <c r="AG19" s="61"/>
      <c r="AH19" s="61"/>
      <c r="AI19" s="61"/>
      <c r="AJ19" s="61"/>
      <c r="AK19" s="61"/>
      <c r="AL19" s="61"/>
      <c r="AM19" s="61"/>
      <c r="AN19" s="61"/>
      <c r="AO19" s="61"/>
      <c r="AP19" s="61"/>
      <c r="AQ19" s="61"/>
      <c r="AR19" s="61"/>
      <c r="AS19" s="61"/>
      <c r="AT19" s="61"/>
      <c r="AU19" s="61"/>
      <c r="AV19" s="61"/>
      <c r="AW19" s="61"/>
      <c r="AX19" s="61"/>
      <c r="AY19" s="61"/>
      <c r="AZ19" s="61"/>
      <c r="BA19" s="61"/>
      <c r="BB19" s="61"/>
      <c r="BC19" s="61"/>
      <c r="BD19" s="61"/>
      <c r="BE19" s="61"/>
      <c r="BF19" s="61"/>
      <c r="BG19" s="61"/>
      <c r="BH19" s="61"/>
      <c r="BI19" s="61"/>
      <c r="BJ19" s="61"/>
      <c r="BK19" s="61"/>
      <c r="BL19" s="61"/>
      <c r="BM19" s="61"/>
      <c r="BN19" s="61"/>
      <c r="BO19" s="61"/>
      <c r="BP19" s="61"/>
      <c r="BQ19" s="61"/>
      <c r="BR19" s="61"/>
      <c r="BS19" s="61"/>
      <c r="BT19" s="61"/>
      <c r="BU19" s="61"/>
      <c r="BV19" s="61"/>
      <c r="BW19" s="61"/>
      <c r="BX19" s="61"/>
      <c r="BY19" s="61"/>
      <c r="BZ19" s="61"/>
      <c r="CA19" s="61"/>
      <c r="CB19" s="61"/>
      <c r="CC19" s="61"/>
      <c r="CD19" s="61"/>
      <c r="CE19" s="61"/>
      <c r="CF19" s="61"/>
      <c r="CG19" s="61"/>
      <c r="CH19" s="61"/>
      <c r="CI19" s="61"/>
      <c r="CJ19" s="61"/>
      <c r="CK19" s="61"/>
      <c r="CL19" s="61"/>
      <c r="CM19" s="61"/>
      <c r="CN19" s="61"/>
      <c r="CO19" s="61"/>
      <c r="CP19" s="61"/>
      <c r="CQ19" s="61"/>
      <c r="CR19" s="61"/>
      <c r="CS19" s="61"/>
      <c r="CT19" s="61"/>
      <c r="CU19" s="61"/>
      <c r="CV19" s="61"/>
      <c r="CW19" s="61"/>
      <c r="CX19" s="61"/>
      <c r="CY19" s="61"/>
      <c r="CZ19" s="61"/>
      <c r="DA19" s="61"/>
      <c r="DB19" s="61"/>
      <c r="DC19" s="61"/>
      <c r="DD19" s="61"/>
      <c r="DE19" s="61"/>
      <c r="DF19" s="61"/>
      <c r="DG19" s="61"/>
      <c r="DH19" s="61"/>
      <c r="DI19" s="61"/>
      <c r="DJ19" s="61"/>
      <c r="DK19" s="61"/>
      <c r="DL19" s="61"/>
      <c r="DM19" s="61"/>
      <c r="DN19" s="61"/>
      <c r="DO19" s="61"/>
      <c r="DP19" s="61"/>
      <c r="DQ19" s="61"/>
      <c r="DR19" s="61"/>
      <c r="DS19" s="61"/>
      <c r="DT19" s="61"/>
      <c r="DU19" s="61"/>
      <c r="DV19" s="61"/>
      <c r="DW19" s="61"/>
      <c r="DX19" s="61"/>
      <c r="DY19" s="61"/>
      <c r="DZ19" s="61"/>
      <c r="EA19" s="61"/>
      <c r="EB19" s="61"/>
      <c r="EC19" s="61"/>
      <c r="ED19" s="61"/>
      <c r="EE19" s="61"/>
      <c r="EF19" s="61"/>
      <c r="EG19" s="61"/>
      <c r="EH19" s="61"/>
      <c r="EI19" s="61"/>
      <c r="EJ19" s="61"/>
      <c r="EK19" s="61"/>
      <c r="EL19" s="61"/>
      <c r="EM19" s="61"/>
      <c r="EN19" s="61"/>
    </row>
    <row r="20" spans="1:144" ht="15" customHeight="1" x14ac:dyDescent="0.25">
      <c r="B20" s="345">
        <v>16</v>
      </c>
      <c r="C20" s="317" t="s">
        <v>96</v>
      </c>
      <c r="D20" s="346">
        <v>9490600.4159999974</v>
      </c>
      <c r="E20" s="347" t="s">
        <v>81</v>
      </c>
      <c r="F20" s="348">
        <v>5.6788903293197555</v>
      </c>
      <c r="G20" s="317" t="s">
        <v>37</v>
      </c>
      <c r="H20" s="349">
        <v>14.594139077238307</v>
      </c>
      <c r="I20" s="350" t="s">
        <v>37</v>
      </c>
      <c r="J20" s="358">
        <v>155.32140872017931</v>
      </c>
      <c r="M20"/>
      <c r="N20"/>
      <c r="O20"/>
    </row>
    <row r="21" spans="1:144" s="116" customFormat="1" ht="15" customHeight="1" x14ac:dyDescent="0.25">
      <c r="A21" s="61"/>
      <c r="B21" s="345">
        <v>17</v>
      </c>
      <c r="C21" s="317" t="s">
        <v>40</v>
      </c>
      <c r="D21" s="346">
        <v>9443089.9199999981</v>
      </c>
      <c r="E21" s="350" t="s">
        <v>36</v>
      </c>
      <c r="F21" s="351">
        <v>3.0296692419068743</v>
      </c>
      <c r="G21" s="352" t="s">
        <v>145</v>
      </c>
      <c r="H21" s="292">
        <v>12.010246009861836</v>
      </c>
      <c r="I21" s="350" t="s">
        <v>212</v>
      </c>
      <c r="J21" s="358">
        <v>121.7488871180654</v>
      </c>
      <c r="K21" s="61"/>
      <c r="L21" s="61"/>
      <c r="M21"/>
      <c r="N21"/>
      <c r="O21"/>
      <c r="P21" s="61"/>
      <c r="Q21" s="61"/>
      <c r="R21" s="61"/>
      <c r="S21" s="61"/>
      <c r="T21" s="61"/>
      <c r="U21" s="61"/>
      <c r="V21" s="61"/>
      <c r="W21" s="61"/>
      <c r="X21" s="61"/>
      <c r="Y21" s="61"/>
      <c r="Z21" s="61"/>
      <c r="AA21" s="61"/>
      <c r="AB21" s="61"/>
      <c r="AC21" s="61"/>
      <c r="AD21" s="61"/>
      <c r="AE21" s="61"/>
      <c r="AF21" s="61"/>
      <c r="AG21" s="61"/>
      <c r="AH21" s="61"/>
      <c r="AI21" s="61"/>
      <c r="AJ21" s="61"/>
      <c r="AK21" s="61"/>
      <c r="AL21" s="61"/>
      <c r="AM21" s="61"/>
      <c r="AN21" s="61"/>
      <c r="AO21" s="61"/>
      <c r="AP21" s="61"/>
      <c r="AQ21" s="61"/>
      <c r="AR21" s="61"/>
      <c r="AS21" s="61"/>
      <c r="AT21" s="61"/>
      <c r="AU21" s="61"/>
      <c r="AV21" s="61"/>
      <c r="AW21" s="61"/>
      <c r="AX21" s="61"/>
      <c r="AY21" s="61"/>
      <c r="AZ21" s="61"/>
      <c r="BA21" s="61"/>
      <c r="BB21" s="61"/>
      <c r="BC21" s="61"/>
      <c r="BD21" s="61"/>
      <c r="BE21" s="61"/>
      <c r="BF21" s="61"/>
      <c r="BG21" s="61"/>
      <c r="BH21" s="61"/>
      <c r="BI21" s="61"/>
      <c r="BJ21" s="61"/>
      <c r="BK21" s="61"/>
      <c r="BL21" s="61"/>
      <c r="BM21" s="61"/>
      <c r="BN21" s="61"/>
      <c r="BO21" s="61"/>
      <c r="BP21" s="61"/>
      <c r="BQ21" s="61"/>
      <c r="BR21" s="61"/>
      <c r="BS21" s="61"/>
      <c r="BT21" s="61"/>
      <c r="BU21" s="61"/>
      <c r="BV21" s="61"/>
      <c r="BW21" s="61"/>
      <c r="BX21" s="61"/>
      <c r="BY21" s="61"/>
      <c r="BZ21" s="61"/>
      <c r="CA21" s="61"/>
      <c r="CB21" s="61"/>
      <c r="CC21" s="61"/>
      <c r="CD21" s="61"/>
      <c r="CE21" s="61"/>
      <c r="CF21" s="61"/>
      <c r="CG21" s="61"/>
      <c r="CH21" s="61"/>
      <c r="CI21" s="61"/>
      <c r="CJ21" s="61"/>
      <c r="CK21" s="61"/>
      <c r="CL21" s="61"/>
      <c r="CM21" s="61"/>
      <c r="CN21" s="61"/>
      <c r="CO21" s="61"/>
      <c r="CP21" s="61"/>
      <c r="CQ21" s="61"/>
      <c r="CR21" s="61"/>
      <c r="CS21" s="61"/>
      <c r="CT21" s="61"/>
      <c r="CU21" s="61"/>
      <c r="CV21" s="61"/>
      <c r="CW21" s="61"/>
      <c r="CX21" s="61"/>
      <c r="CY21" s="61"/>
      <c r="CZ21" s="61"/>
      <c r="DA21" s="61"/>
      <c r="DB21" s="61"/>
      <c r="DC21" s="61"/>
      <c r="DD21" s="61"/>
      <c r="DE21" s="61"/>
      <c r="DF21" s="61"/>
      <c r="DG21" s="61"/>
      <c r="DH21" s="61"/>
      <c r="DI21" s="61"/>
      <c r="DJ21" s="61"/>
      <c r="DK21" s="61"/>
      <c r="DL21" s="61"/>
      <c r="DM21" s="61"/>
      <c r="DN21" s="61"/>
      <c r="DO21" s="61"/>
      <c r="DP21" s="61"/>
      <c r="DQ21" s="61"/>
      <c r="DR21" s="61"/>
      <c r="DS21" s="61"/>
      <c r="DT21" s="61"/>
      <c r="DU21" s="61"/>
      <c r="DV21" s="61"/>
      <c r="DW21" s="61"/>
      <c r="DX21" s="61"/>
      <c r="DY21" s="61"/>
      <c r="DZ21" s="61"/>
      <c r="EA21" s="61"/>
      <c r="EB21" s="61"/>
      <c r="EC21" s="61"/>
      <c r="ED21" s="61"/>
      <c r="EE21" s="61"/>
      <c r="EF21" s="61"/>
      <c r="EG21" s="61"/>
      <c r="EH21" s="61"/>
      <c r="EI21" s="61"/>
      <c r="EJ21" s="61"/>
      <c r="EK21" s="61"/>
      <c r="EL21" s="61"/>
      <c r="EM21" s="61"/>
      <c r="EN21" s="61"/>
    </row>
    <row r="22" spans="1:144" ht="15" customHeight="1" x14ac:dyDescent="0.25">
      <c r="B22" s="345">
        <v>18</v>
      </c>
      <c r="C22" s="317" t="s">
        <v>52</v>
      </c>
      <c r="D22" s="346">
        <v>8610210.0479999967</v>
      </c>
      <c r="E22" s="350" t="s">
        <v>47</v>
      </c>
      <c r="F22" s="351">
        <v>2.9092850417254947</v>
      </c>
      <c r="G22" s="352" t="s">
        <v>47</v>
      </c>
      <c r="H22" s="292">
        <v>7.4104049034308828</v>
      </c>
      <c r="I22" s="350" t="s">
        <v>47</v>
      </c>
      <c r="J22" s="358">
        <v>121.12194511316125</v>
      </c>
      <c r="M22"/>
      <c r="N22"/>
      <c r="O22"/>
    </row>
    <row r="23" spans="1:144" s="116" customFormat="1" ht="15" customHeight="1" x14ac:dyDescent="0.25">
      <c r="A23" s="61"/>
      <c r="B23" s="345">
        <v>19</v>
      </c>
      <c r="C23" s="317" t="s">
        <v>110</v>
      </c>
      <c r="D23" s="346">
        <v>8316186.4276582384</v>
      </c>
      <c r="E23" s="347" t="s">
        <v>37</v>
      </c>
      <c r="F23" s="348">
        <v>2.8973235599623415</v>
      </c>
      <c r="G23" s="317" t="s">
        <v>217</v>
      </c>
      <c r="H23" s="349">
        <v>6.165368976481318</v>
      </c>
      <c r="I23" s="350" t="s">
        <v>217</v>
      </c>
      <c r="J23" s="358">
        <v>99.25558312655086</v>
      </c>
      <c r="K23" s="61"/>
      <c r="L23" s="61"/>
      <c r="M23"/>
      <c r="N23"/>
      <c r="O23"/>
      <c r="P23" s="61"/>
      <c r="Q23" s="61"/>
      <c r="R23" s="61"/>
      <c r="S23" s="61"/>
      <c r="T23" s="61"/>
      <c r="U23" s="61"/>
      <c r="V23" s="61"/>
      <c r="W23" s="61"/>
      <c r="X23" s="61"/>
      <c r="Y23" s="61"/>
      <c r="Z23" s="61"/>
      <c r="AA23" s="61"/>
      <c r="AB23" s="61"/>
      <c r="AC23" s="61"/>
      <c r="AD23" s="61"/>
      <c r="AE23" s="61"/>
      <c r="AF23" s="61"/>
      <c r="AG23" s="61"/>
      <c r="AH23" s="61"/>
      <c r="AI23" s="61"/>
      <c r="AJ23" s="61"/>
      <c r="AK23" s="61"/>
      <c r="AL23" s="61"/>
      <c r="AM23" s="61"/>
      <c r="AN23" s="61"/>
      <c r="AO23" s="61"/>
      <c r="AP23" s="61"/>
      <c r="AQ23" s="61"/>
      <c r="AR23" s="61"/>
      <c r="AS23" s="61"/>
      <c r="AT23" s="61"/>
      <c r="AU23" s="61"/>
      <c r="AV23" s="61"/>
      <c r="AW23" s="61"/>
      <c r="AX23" s="61"/>
      <c r="AY23" s="61"/>
      <c r="AZ23" s="61"/>
      <c r="BA23" s="61"/>
      <c r="BB23" s="61"/>
      <c r="BC23" s="61"/>
      <c r="BD23" s="61"/>
      <c r="BE23" s="61"/>
      <c r="BF23" s="61"/>
      <c r="BG23" s="61"/>
      <c r="BH23" s="61"/>
      <c r="BI23" s="61"/>
      <c r="BJ23" s="61"/>
      <c r="BK23" s="61"/>
      <c r="BL23" s="61"/>
      <c r="BM23" s="61"/>
      <c r="BN23" s="61"/>
      <c r="BO23" s="61"/>
      <c r="BP23" s="61"/>
      <c r="BQ23" s="61"/>
      <c r="BR23" s="61"/>
      <c r="BS23" s="61"/>
      <c r="BT23" s="61"/>
      <c r="BU23" s="61"/>
      <c r="BV23" s="61"/>
      <c r="BW23" s="61"/>
      <c r="BX23" s="61"/>
      <c r="BY23" s="61"/>
      <c r="BZ23" s="61"/>
      <c r="CA23" s="61"/>
      <c r="CB23" s="61"/>
      <c r="CC23" s="61"/>
      <c r="CD23" s="61"/>
      <c r="CE23" s="61"/>
      <c r="CF23" s="61"/>
      <c r="CG23" s="61"/>
      <c r="CH23" s="61"/>
      <c r="CI23" s="61"/>
      <c r="CJ23" s="61"/>
      <c r="CK23" s="61"/>
      <c r="CL23" s="61"/>
      <c r="CM23" s="61"/>
      <c r="CN23" s="61"/>
      <c r="CO23" s="61"/>
      <c r="CP23" s="61"/>
      <c r="CQ23" s="61"/>
      <c r="CR23" s="61"/>
      <c r="CS23" s="61"/>
      <c r="CT23" s="61"/>
      <c r="CU23" s="61"/>
      <c r="CV23" s="61"/>
      <c r="CW23" s="61"/>
      <c r="CX23" s="61"/>
      <c r="CY23" s="61"/>
      <c r="CZ23" s="61"/>
      <c r="DA23" s="61"/>
      <c r="DB23" s="61"/>
      <c r="DC23" s="61"/>
      <c r="DD23" s="61"/>
      <c r="DE23" s="61"/>
      <c r="DF23" s="61"/>
      <c r="DG23" s="61"/>
      <c r="DH23" s="61"/>
      <c r="DI23" s="61"/>
      <c r="DJ23" s="61"/>
      <c r="DK23" s="61"/>
      <c r="DL23" s="61"/>
      <c r="DM23" s="61"/>
      <c r="DN23" s="61"/>
      <c r="DO23" s="61"/>
      <c r="DP23" s="61"/>
      <c r="DQ23" s="61"/>
      <c r="DR23" s="61"/>
      <c r="DS23" s="61"/>
      <c r="DT23" s="61"/>
      <c r="DU23" s="61"/>
      <c r="DV23" s="61"/>
      <c r="DW23" s="61"/>
      <c r="DX23" s="61"/>
      <c r="DY23" s="61"/>
      <c r="DZ23" s="61"/>
      <c r="EA23" s="61"/>
      <c r="EB23" s="61"/>
      <c r="EC23" s="61"/>
      <c r="ED23" s="61"/>
      <c r="EE23" s="61"/>
      <c r="EF23" s="61"/>
      <c r="EG23" s="61"/>
      <c r="EH23" s="61"/>
      <c r="EI23" s="61"/>
      <c r="EJ23" s="61"/>
      <c r="EK23" s="61"/>
      <c r="EL23" s="61"/>
      <c r="EM23" s="61"/>
      <c r="EN23" s="61"/>
    </row>
    <row r="24" spans="1:144" ht="15" customHeight="1" x14ac:dyDescent="0.25">
      <c r="B24" s="345">
        <v>20</v>
      </c>
      <c r="C24" s="317" t="s">
        <v>118</v>
      </c>
      <c r="D24" s="346">
        <v>7465619.9874062641</v>
      </c>
      <c r="E24" s="347" t="s">
        <v>17</v>
      </c>
      <c r="F24" s="348">
        <v>2.1160001879321126</v>
      </c>
      <c r="G24" s="317" t="s">
        <v>163</v>
      </c>
      <c r="H24" s="349">
        <v>5.1294090618823622</v>
      </c>
      <c r="I24" s="350" t="s">
        <v>28</v>
      </c>
      <c r="J24" s="358">
        <v>96.098358528322848</v>
      </c>
      <c r="M24"/>
      <c r="N24"/>
      <c r="O24"/>
    </row>
    <row r="25" spans="1:144" s="116" customFormat="1" ht="15" customHeight="1" x14ac:dyDescent="0.25">
      <c r="A25" s="61"/>
      <c r="B25" s="345">
        <v>21</v>
      </c>
      <c r="C25" s="317" t="s">
        <v>212</v>
      </c>
      <c r="D25" s="346">
        <v>7463329.9200000009</v>
      </c>
      <c r="E25" s="347" t="s">
        <v>51</v>
      </c>
      <c r="F25" s="348">
        <v>2.0112988949398911</v>
      </c>
      <c r="G25" s="317" t="s">
        <v>51</v>
      </c>
      <c r="H25" s="349">
        <v>4.8046282014037311</v>
      </c>
      <c r="I25" s="350" t="s">
        <v>51</v>
      </c>
      <c r="J25" s="358">
        <v>70.269965162442972</v>
      </c>
      <c r="K25" s="61"/>
      <c r="L25" s="61"/>
      <c r="M25"/>
      <c r="N25"/>
      <c r="O25"/>
      <c r="P25" s="61"/>
      <c r="Q25" s="61"/>
      <c r="R25" s="61"/>
      <c r="S25" s="61"/>
      <c r="T25" s="61"/>
      <c r="U25" s="61"/>
      <c r="V25" s="61"/>
      <c r="W25" s="61"/>
      <c r="X25" s="61"/>
      <c r="Y25" s="61"/>
      <c r="Z25" s="61"/>
      <c r="AA25" s="61"/>
      <c r="AB25" s="61"/>
      <c r="AC25" s="61"/>
      <c r="AD25" s="61"/>
      <c r="AE25" s="61"/>
      <c r="AF25" s="61"/>
      <c r="AG25" s="61"/>
      <c r="AH25" s="61"/>
      <c r="AI25" s="61"/>
      <c r="AJ25" s="61"/>
      <c r="AK25" s="61"/>
      <c r="AL25" s="61"/>
      <c r="AM25" s="61"/>
      <c r="AN25" s="61"/>
      <c r="AO25" s="61"/>
      <c r="AP25" s="61"/>
      <c r="AQ25" s="61"/>
      <c r="AR25" s="61"/>
      <c r="AS25" s="61"/>
      <c r="AT25" s="61"/>
      <c r="AU25" s="61"/>
      <c r="AV25" s="61"/>
      <c r="AW25" s="61"/>
      <c r="AX25" s="61"/>
      <c r="AY25" s="61"/>
      <c r="AZ25" s="61"/>
      <c r="BA25" s="61"/>
      <c r="BB25" s="61"/>
      <c r="BC25" s="61"/>
      <c r="BD25" s="61"/>
      <c r="BE25" s="61"/>
      <c r="BF25" s="61"/>
      <c r="BG25" s="61"/>
      <c r="BH25" s="61"/>
      <c r="BI25" s="61"/>
      <c r="BJ25" s="61"/>
      <c r="BK25" s="61"/>
      <c r="BL25" s="61"/>
      <c r="BM25" s="61"/>
      <c r="BN25" s="61"/>
      <c r="BO25" s="61"/>
      <c r="BP25" s="61"/>
      <c r="BQ25" s="61"/>
      <c r="BR25" s="61"/>
      <c r="BS25" s="61"/>
      <c r="BT25" s="61"/>
      <c r="BU25" s="61"/>
      <c r="BV25" s="61"/>
      <c r="BW25" s="61"/>
      <c r="BX25" s="61"/>
      <c r="BY25" s="61"/>
      <c r="BZ25" s="61"/>
      <c r="CA25" s="61"/>
      <c r="CB25" s="61"/>
      <c r="CC25" s="61"/>
      <c r="CD25" s="61"/>
      <c r="CE25" s="61"/>
      <c r="CF25" s="61"/>
      <c r="CG25" s="61"/>
      <c r="CH25" s="61"/>
      <c r="CI25" s="61"/>
      <c r="CJ25" s="61"/>
      <c r="CK25" s="61"/>
      <c r="CL25" s="61"/>
      <c r="CM25" s="61"/>
      <c r="CN25" s="61"/>
      <c r="CO25" s="61"/>
      <c r="CP25" s="61"/>
      <c r="CQ25" s="61"/>
      <c r="CR25" s="61"/>
      <c r="CS25" s="61"/>
      <c r="CT25" s="61"/>
      <c r="CU25" s="61"/>
      <c r="CV25" s="61"/>
      <c r="CW25" s="61"/>
      <c r="CX25" s="61"/>
      <c r="CY25" s="61"/>
      <c r="CZ25" s="61"/>
      <c r="DA25" s="61"/>
      <c r="DB25" s="61"/>
      <c r="DC25" s="61"/>
      <c r="DD25" s="61"/>
      <c r="DE25" s="61"/>
      <c r="DF25" s="61"/>
      <c r="DG25" s="61"/>
      <c r="DH25" s="61"/>
      <c r="DI25" s="61"/>
      <c r="DJ25" s="61"/>
      <c r="DK25" s="61"/>
      <c r="DL25" s="61"/>
      <c r="DM25" s="61"/>
      <c r="DN25" s="61"/>
      <c r="DO25" s="61"/>
      <c r="DP25" s="61"/>
      <c r="DQ25" s="61"/>
      <c r="DR25" s="61"/>
      <c r="DS25" s="61"/>
      <c r="DT25" s="61"/>
      <c r="DU25" s="61"/>
      <c r="DV25" s="61"/>
      <c r="DW25" s="61"/>
      <c r="DX25" s="61"/>
      <c r="DY25" s="61"/>
      <c r="DZ25" s="61"/>
      <c r="EA25" s="61"/>
      <c r="EB25" s="61"/>
      <c r="EC25" s="61"/>
      <c r="ED25" s="61"/>
      <c r="EE25" s="61"/>
      <c r="EF25" s="61"/>
      <c r="EG25" s="61"/>
      <c r="EH25" s="61"/>
      <c r="EI25" s="61"/>
      <c r="EJ25" s="61"/>
      <c r="EK25" s="61"/>
      <c r="EL25" s="61"/>
      <c r="EM25" s="61"/>
      <c r="EN25" s="61"/>
    </row>
    <row r="26" spans="1:144" ht="15" customHeight="1" x14ac:dyDescent="0.25">
      <c r="B26" s="345">
        <v>22</v>
      </c>
      <c r="C26" s="317" t="s">
        <v>172</v>
      </c>
      <c r="D26" s="346">
        <v>7093484.8937767856</v>
      </c>
      <c r="E26" s="347" t="s">
        <v>145</v>
      </c>
      <c r="F26" s="348">
        <v>1.9088978645395867</v>
      </c>
      <c r="G26" s="327" t="s">
        <v>113</v>
      </c>
      <c r="H26" s="355">
        <v>4.2458533833890666</v>
      </c>
      <c r="I26" s="350" t="s">
        <v>169</v>
      </c>
      <c r="J26" s="358">
        <v>63.628191110774587</v>
      </c>
      <c r="M26"/>
      <c r="N26"/>
      <c r="O26"/>
    </row>
    <row r="27" spans="1:144" s="116" customFormat="1" ht="15" customHeight="1" x14ac:dyDescent="0.25">
      <c r="A27" s="61"/>
      <c r="B27" s="345">
        <v>23</v>
      </c>
      <c r="C27" s="317" t="s">
        <v>4</v>
      </c>
      <c r="D27" s="346">
        <v>7043000.0640000012</v>
      </c>
      <c r="E27" s="353" t="s">
        <v>113</v>
      </c>
      <c r="F27" s="354">
        <v>1.8446415312238329</v>
      </c>
      <c r="G27" s="317" t="s">
        <v>36</v>
      </c>
      <c r="H27" s="349">
        <v>3.6113729146028386</v>
      </c>
      <c r="I27" s="353" t="s">
        <v>113</v>
      </c>
      <c r="J27" s="366">
        <v>54.042118549421176</v>
      </c>
      <c r="K27" s="61"/>
      <c r="L27" s="61"/>
      <c r="M27"/>
      <c r="N27"/>
      <c r="O27"/>
      <c r="P27" s="61"/>
      <c r="Q27" s="61"/>
      <c r="R27" s="61"/>
      <c r="S27" s="61"/>
      <c r="T27" s="61"/>
      <c r="U27" s="61"/>
      <c r="V27" s="61"/>
      <c r="W27" s="61"/>
      <c r="X27" s="61"/>
      <c r="Y27" s="61"/>
      <c r="Z27" s="61"/>
      <c r="AA27" s="61"/>
      <c r="AB27" s="61"/>
      <c r="AC27" s="61"/>
      <c r="AD27" s="61"/>
      <c r="AE27" s="61"/>
      <c r="AF27" s="61"/>
      <c r="AG27" s="61"/>
      <c r="AH27" s="61"/>
      <c r="AI27" s="61"/>
      <c r="AJ27" s="61"/>
      <c r="AK27" s="61"/>
      <c r="AL27" s="61"/>
      <c r="AM27" s="61"/>
      <c r="AN27" s="61"/>
      <c r="AO27" s="61"/>
      <c r="AP27" s="61"/>
      <c r="AQ27" s="61"/>
      <c r="AR27" s="61"/>
      <c r="AS27" s="61"/>
      <c r="AT27" s="61"/>
      <c r="AU27" s="61"/>
      <c r="AV27" s="61"/>
      <c r="AW27" s="61"/>
      <c r="AX27" s="61"/>
      <c r="AY27" s="61"/>
      <c r="AZ27" s="61"/>
      <c r="BA27" s="61"/>
      <c r="BB27" s="61"/>
      <c r="BC27" s="61"/>
      <c r="BD27" s="61"/>
      <c r="BE27" s="61"/>
      <c r="BF27" s="61"/>
      <c r="BG27" s="61"/>
      <c r="BH27" s="61"/>
      <c r="BI27" s="61"/>
      <c r="BJ27" s="61"/>
      <c r="BK27" s="61"/>
      <c r="BL27" s="61"/>
      <c r="BM27" s="61"/>
      <c r="BN27" s="61"/>
      <c r="BO27" s="61"/>
      <c r="BP27" s="61"/>
      <c r="BQ27" s="61"/>
      <c r="BR27" s="61"/>
      <c r="BS27" s="61"/>
      <c r="BT27" s="61"/>
      <c r="BU27" s="61"/>
      <c r="BV27" s="61"/>
      <c r="BW27" s="61"/>
      <c r="BX27" s="61"/>
      <c r="BY27" s="61"/>
      <c r="BZ27" s="61"/>
      <c r="CA27" s="61"/>
      <c r="CB27" s="61"/>
      <c r="CC27" s="61"/>
      <c r="CD27" s="61"/>
      <c r="CE27" s="61"/>
      <c r="CF27" s="61"/>
      <c r="CG27" s="61"/>
      <c r="CH27" s="61"/>
      <c r="CI27" s="61"/>
      <c r="CJ27" s="61"/>
      <c r="CK27" s="61"/>
      <c r="CL27" s="61"/>
      <c r="CM27" s="61"/>
      <c r="CN27" s="61"/>
      <c r="CO27" s="61"/>
      <c r="CP27" s="61"/>
      <c r="CQ27" s="61"/>
      <c r="CR27" s="61"/>
      <c r="CS27" s="61"/>
      <c r="CT27" s="61"/>
      <c r="CU27" s="61"/>
      <c r="CV27" s="61"/>
      <c r="CW27" s="61"/>
      <c r="CX27" s="61"/>
      <c r="CY27" s="61"/>
      <c r="CZ27" s="61"/>
      <c r="DA27" s="61"/>
      <c r="DB27" s="61"/>
      <c r="DC27" s="61"/>
      <c r="DD27" s="61"/>
      <c r="DE27" s="61"/>
      <c r="DF27" s="61"/>
      <c r="DG27" s="61"/>
      <c r="DH27" s="61"/>
      <c r="DI27" s="61"/>
      <c r="DJ27" s="61"/>
      <c r="DK27" s="61"/>
      <c r="DL27" s="61"/>
      <c r="DM27" s="61"/>
      <c r="DN27" s="61"/>
      <c r="DO27" s="61"/>
      <c r="DP27" s="61"/>
      <c r="DQ27" s="61"/>
      <c r="DR27" s="61"/>
      <c r="DS27" s="61"/>
      <c r="DT27" s="61"/>
      <c r="DU27" s="61"/>
      <c r="DV27" s="61"/>
      <c r="DW27" s="61"/>
      <c r="DX27" s="61"/>
      <c r="DY27" s="61"/>
      <c r="DZ27" s="61"/>
      <c r="EA27" s="61"/>
      <c r="EB27" s="61"/>
      <c r="EC27" s="61"/>
      <c r="ED27" s="61"/>
      <c r="EE27" s="61"/>
      <c r="EF27" s="61"/>
      <c r="EG27" s="61"/>
      <c r="EH27" s="61"/>
      <c r="EI27" s="61"/>
      <c r="EJ27" s="61"/>
      <c r="EK27" s="61"/>
      <c r="EL27" s="61"/>
      <c r="EM27" s="61"/>
      <c r="EN27" s="61"/>
    </row>
    <row r="28" spans="1:144" ht="15" customHeight="1" x14ac:dyDescent="0.25">
      <c r="B28" s="345">
        <v>24</v>
      </c>
      <c r="C28" s="317" t="s">
        <v>46</v>
      </c>
      <c r="D28" s="346">
        <v>6918199.8080000039</v>
      </c>
      <c r="E28" s="347" t="s">
        <v>212</v>
      </c>
      <c r="F28" s="348">
        <v>1.4734693195030646</v>
      </c>
      <c r="G28" s="317" t="s">
        <v>32</v>
      </c>
      <c r="H28" s="349">
        <v>3.0545607072964871</v>
      </c>
      <c r="I28" s="350" t="s">
        <v>32</v>
      </c>
      <c r="J28" s="358">
        <v>52.922730582498083</v>
      </c>
      <c r="M28"/>
      <c r="N28"/>
      <c r="O28"/>
    </row>
    <row r="29" spans="1:144" s="116" customFormat="1" ht="15" customHeight="1" x14ac:dyDescent="0.25">
      <c r="A29" s="61"/>
      <c r="B29" s="345">
        <v>25</v>
      </c>
      <c r="C29" s="317" t="s">
        <v>150</v>
      </c>
      <c r="D29" s="346">
        <v>6814199.8079999993</v>
      </c>
      <c r="E29" s="347" t="s">
        <v>4</v>
      </c>
      <c r="F29" s="348">
        <v>1.1989886348055461</v>
      </c>
      <c r="G29" s="317" t="s">
        <v>17</v>
      </c>
      <c r="H29" s="349">
        <v>2.5498068421300881</v>
      </c>
      <c r="I29" s="350" t="s">
        <v>163</v>
      </c>
      <c r="J29" s="358">
        <v>44.943098531398995</v>
      </c>
      <c r="K29" s="61"/>
      <c r="L29" s="61"/>
      <c r="M29"/>
      <c r="N29"/>
      <c r="O29"/>
      <c r="P29" s="61"/>
      <c r="Q29" s="61"/>
      <c r="R29" s="61"/>
      <c r="S29" s="61"/>
      <c r="T29" s="61"/>
      <c r="U29" s="61"/>
      <c r="V29" s="61"/>
      <c r="W29" s="61"/>
      <c r="X29" s="61"/>
      <c r="Y29" s="61"/>
      <c r="Z29" s="61"/>
      <c r="AA29" s="61"/>
      <c r="AB29" s="61"/>
      <c r="AC29" s="61"/>
      <c r="AD29" s="61"/>
      <c r="AE29" s="61"/>
      <c r="AF29" s="61"/>
      <c r="AG29" s="61"/>
      <c r="AH29" s="61"/>
      <c r="AI29" s="61"/>
      <c r="AJ29" s="61"/>
      <c r="AK29" s="61"/>
      <c r="AL29" s="61"/>
      <c r="AM29" s="61"/>
      <c r="AN29" s="61"/>
      <c r="AO29" s="61"/>
      <c r="AP29" s="61"/>
      <c r="AQ29" s="61"/>
      <c r="AR29" s="61"/>
      <c r="AS29" s="61"/>
      <c r="AT29" s="61"/>
      <c r="AU29" s="61"/>
      <c r="AV29" s="61"/>
      <c r="AW29" s="61"/>
      <c r="AX29" s="61"/>
      <c r="AY29" s="61"/>
      <c r="AZ29" s="61"/>
      <c r="BA29" s="61"/>
      <c r="BB29" s="61"/>
      <c r="BC29" s="61"/>
      <c r="BD29" s="61"/>
      <c r="BE29" s="61"/>
      <c r="BF29" s="61"/>
      <c r="BG29" s="61"/>
      <c r="BH29" s="61"/>
      <c r="BI29" s="61"/>
      <c r="BJ29" s="61"/>
      <c r="BK29" s="61"/>
      <c r="BL29" s="61"/>
      <c r="BM29" s="61"/>
      <c r="BN29" s="61"/>
      <c r="BO29" s="61"/>
      <c r="BP29" s="61"/>
      <c r="BQ29" s="61"/>
      <c r="BR29" s="61"/>
      <c r="BS29" s="61"/>
      <c r="BT29" s="61"/>
      <c r="BU29" s="61"/>
      <c r="BV29" s="61"/>
      <c r="BW29" s="61"/>
      <c r="BX29" s="61"/>
      <c r="BY29" s="61"/>
      <c r="BZ29" s="61"/>
      <c r="CA29" s="61"/>
      <c r="CB29" s="61"/>
      <c r="CC29" s="61"/>
      <c r="CD29" s="61"/>
      <c r="CE29" s="61"/>
      <c r="CF29" s="61"/>
      <c r="CG29" s="61"/>
      <c r="CH29" s="61"/>
      <c r="CI29" s="61"/>
      <c r="CJ29" s="61"/>
      <c r="CK29" s="61"/>
      <c r="CL29" s="61"/>
      <c r="CM29" s="61"/>
      <c r="CN29" s="61"/>
      <c r="CO29" s="61"/>
      <c r="CP29" s="61"/>
      <c r="CQ29" s="61"/>
      <c r="CR29" s="61"/>
      <c r="CS29" s="61"/>
      <c r="CT29" s="61"/>
      <c r="CU29" s="61"/>
      <c r="CV29" s="61"/>
      <c r="CW29" s="61"/>
      <c r="CX29" s="61"/>
      <c r="CY29" s="61"/>
      <c r="CZ29" s="61"/>
      <c r="DA29" s="61"/>
      <c r="DB29" s="61"/>
      <c r="DC29" s="61"/>
      <c r="DD29" s="61"/>
      <c r="DE29" s="61"/>
      <c r="DF29" s="61"/>
      <c r="DG29" s="61"/>
      <c r="DH29" s="61"/>
      <c r="DI29" s="61"/>
      <c r="DJ29" s="61"/>
      <c r="DK29" s="61"/>
      <c r="DL29" s="61"/>
      <c r="DM29" s="61"/>
      <c r="DN29" s="61"/>
      <c r="DO29" s="61"/>
      <c r="DP29" s="61"/>
      <c r="DQ29" s="61"/>
      <c r="DR29" s="61"/>
      <c r="DS29" s="61"/>
      <c r="DT29" s="61"/>
      <c r="DU29" s="61"/>
      <c r="DV29" s="61"/>
      <c r="DW29" s="61"/>
      <c r="DX29" s="61"/>
      <c r="DY29" s="61"/>
      <c r="DZ29" s="61"/>
      <c r="EA29" s="61"/>
      <c r="EB29" s="61"/>
      <c r="EC29" s="61"/>
      <c r="ED29" s="61"/>
      <c r="EE29" s="61"/>
      <c r="EF29" s="61"/>
      <c r="EG29" s="61"/>
      <c r="EH29" s="61"/>
      <c r="EI29" s="61"/>
      <c r="EJ29" s="61"/>
      <c r="EK29" s="61"/>
      <c r="EL29" s="61"/>
      <c r="EM29" s="61"/>
      <c r="EN29" s="61"/>
    </row>
    <row r="30" spans="1:144" ht="15" customHeight="1" x14ac:dyDescent="0.25">
      <c r="B30" s="345">
        <v>26</v>
      </c>
      <c r="C30" s="317" t="s">
        <v>169</v>
      </c>
      <c r="D30" s="346">
        <v>6722700.1600000001</v>
      </c>
      <c r="E30" s="347" t="s">
        <v>163</v>
      </c>
      <c r="F30" s="348">
        <v>1.0757509824504059</v>
      </c>
      <c r="G30" s="317" t="s">
        <v>22</v>
      </c>
      <c r="H30" s="349">
        <v>2.5385524673437954</v>
      </c>
      <c r="I30" s="350" t="s">
        <v>145</v>
      </c>
      <c r="J30" s="358">
        <v>44.485216698365768</v>
      </c>
      <c r="M30"/>
      <c r="N30"/>
      <c r="O30"/>
    </row>
    <row r="31" spans="1:144" s="116" customFormat="1" ht="15" customHeight="1" x14ac:dyDescent="0.25">
      <c r="A31" s="61"/>
      <c r="B31" s="345">
        <v>27</v>
      </c>
      <c r="C31" s="317" t="s">
        <v>29</v>
      </c>
      <c r="D31" s="346">
        <v>6668000.256000001</v>
      </c>
      <c r="E31" s="347" t="s">
        <v>32</v>
      </c>
      <c r="F31" s="348">
        <v>0.96888088595249444</v>
      </c>
      <c r="G31" s="317" t="s">
        <v>212</v>
      </c>
      <c r="H31" s="349">
        <v>2.2714577730824805</v>
      </c>
      <c r="I31" s="350" t="s">
        <v>4</v>
      </c>
      <c r="J31" s="358">
        <v>44.093157603455836</v>
      </c>
      <c r="K31" s="61"/>
      <c r="L31" s="61"/>
      <c r="M31"/>
      <c r="N31"/>
      <c r="O31"/>
      <c r="P31" s="61"/>
      <c r="Q31" s="61"/>
      <c r="R31" s="61"/>
      <c r="S31" s="61"/>
      <c r="T31" s="61"/>
      <c r="U31" s="61"/>
      <c r="V31" s="61"/>
      <c r="W31" s="61"/>
      <c r="X31" s="61"/>
      <c r="Y31" s="61"/>
      <c r="Z31" s="61"/>
      <c r="AA31" s="61"/>
      <c r="AB31" s="61"/>
      <c r="AC31" s="61"/>
      <c r="AD31" s="61"/>
      <c r="AE31" s="61"/>
      <c r="AF31" s="61"/>
      <c r="AG31" s="61"/>
      <c r="AH31" s="61"/>
      <c r="AI31" s="61"/>
      <c r="AJ31" s="61"/>
      <c r="AK31" s="61"/>
      <c r="AL31" s="61"/>
      <c r="AM31" s="61"/>
      <c r="AN31" s="61"/>
      <c r="AO31" s="61"/>
      <c r="AP31" s="61"/>
      <c r="AQ31" s="61"/>
      <c r="AR31" s="61"/>
      <c r="AS31" s="61"/>
      <c r="AT31" s="61"/>
      <c r="AU31" s="61"/>
      <c r="AV31" s="61"/>
      <c r="AW31" s="61"/>
      <c r="AX31" s="61"/>
      <c r="AY31" s="61"/>
      <c r="AZ31" s="61"/>
      <c r="BA31" s="61"/>
      <c r="BB31" s="61"/>
      <c r="BC31" s="61"/>
      <c r="BD31" s="61"/>
      <c r="BE31" s="61"/>
      <c r="BF31" s="61"/>
      <c r="BG31" s="61"/>
      <c r="BH31" s="61"/>
      <c r="BI31" s="61"/>
      <c r="BJ31" s="61"/>
      <c r="BK31" s="61"/>
      <c r="BL31" s="61"/>
      <c r="BM31" s="61"/>
      <c r="BN31" s="61"/>
      <c r="BO31" s="61"/>
      <c r="BP31" s="61"/>
      <c r="BQ31" s="61"/>
      <c r="BR31" s="61"/>
      <c r="BS31" s="61"/>
      <c r="BT31" s="61"/>
      <c r="BU31" s="61"/>
      <c r="BV31" s="61"/>
      <c r="BW31" s="61"/>
      <c r="BX31" s="61"/>
      <c r="BY31" s="61"/>
      <c r="BZ31" s="61"/>
      <c r="CA31" s="61"/>
      <c r="CB31" s="61"/>
      <c r="CC31" s="61"/>
      <c r="CD31" s="61"/>
      <c r="CE31" s="61"/>
      <c r="CF31" s="61"/>
      <c r="CG31" s="61"/>
      <c r="CH31" s="61"/>
      <c r="CI31" s="61"/>
      <c r="CJ31" s="61"/>
      <c r="CK31" s="61"/>
      <c r="CL31" s="61"/>
      <c r="CM31" s="61"/>
      <c r="CN31" s="61"/>
      <c r="CO31" s="61"/>
      <c r="CP31" s="61"/>
      <c r="CQ31" s="61"/>
      <c r="CR31" s="61"/>
      <c r="CS31" s="61"/>
      <c r="CT31" s="61"/>
      <c r="CU31" s="61"/>
      <c r="CV31" s="61"/>
      <c r="CW31" s="61"/>
      <c r="CX31" s="61"/>
      <c r="CY31" s="61"/>
      <c r="CZ31" s="61"/>
      <c r="DA31" s="61"/>
      <c r="DB31" s="61"/>
      <c r="DC31" s="61"/>
      <c r="DD31" s="61"/>
      <c r="DE31" s="61"/>
      <c r="DF31" s="61"/>
      <c r="DG31" s="61"/>
      <c r="DH31" s="61"/>
      <c r="DI31" s="61"/>
      <c r="DJ31" s="61"/>
      <c r="DK31" s="61"/>
      <c r="DL31" s="61"/>
      <c r="DM31" s="61"/>
      <c r="DN31" s="61"/>
      <c r="DO31" s="61"/>
      <c r="DP31" s="61"/>
      <c r="DQ31" s="61"/>
      <c r="DR31" s="61"/>
      <c r="DS31" s="61"/>
      <c r="DT31" s="61"/>
      <c r="DU31" s="61"/>
      <c r="DV31" s="61"/>
      <c r="DW31" s="61"/>
      <c r="DX31" s="61"/>
      <c r="DY31" s="61"/>
      <c r="DZ31" s="61"/>
      <c r="EA31" s="61"/>
      <c r="EB31" s="61"/>
      <c r="EC31" s="61"/>
      <c r="ED31" s="61"/>
      <c r="EE31" s="61"/>
      <c r="EF31" s="61"/>
      <c r="EG31" s="61"/>
      <c r="EH31" s="61"/>
      <c r="EI31" s="61"/>
      <c r="EJ31" s="61"/>
      <c r="EK31" s="61"/>
      <c r="EL31" s="61"/>
      <c r="EM31" s="61"/>
      <c r="EN31" s="61"/>
    </row>
    <row r="32" spans="1:144" ht="15" customHeight="1" x14ac:dyDescent="0.25">
      <c r="B32" s="356">
        <v>28</v>
      </c>
      <c r="C32" s="352" t="s">
        <v>145</v>
      </c>
      <c r="D32" s="357">
        <v>6367490.0479999995</v>
      </c>
      <c r="E32" s="347" t="s">
        <v>28</v>
      </c>
      <c r="F32" s="348">
        <v>0.77248149196221372</v>
      </c>
      <c r="G32" s="317" t="s">
        <v>28</v>
      </c>
      <c r="H32" s="349">
        <v>2.1978516178437357</v>
      </c>
      <c r="I32" s="350" t="s">
        <v>22</v>
      </c>
      <c r="J32" s="358">
        <v>43.265054720927395</v>
      </c>
      <c r="M32"/>
      <c r="N32"/>
      <c r="O32"/>
    </row>
    <row r="33" spans="1:144" s="116" customFormat="1" ht="15" customHeight="1" x14ac:dyDescent="0.25">
      <c r="A33" s="61"/>
      <c r="B33" s="356">
        <v>29</v>
      </c>
      <c r="C33" s="352" t="s">
        <v>93</v>
      </c>
      <c r="D33" s="357">
        <v>5388140.1600000001</v>
      </c>
      <c r="E33" s="347" t="s">
        <v>52</v>
      </c>
      <c r="F33" s="348">
        <v>0.51571018555845449</v>
      </c>
      <c r="G33" s="317" t="s">
        <v>4</v>
      </c>
      <c r="H33" s="349">
        <v>2.1704505827881415</v>
      </c>
      <c r="I33" s="350" t="s">
        <v>40</v>
      </c>
      <c r="J33" s="358">
        <v>32.316559680024106</v>
      </c>
      <c r="K33" s="61"/>
      <c r="L33" s="61"/>
      <c r="M33"/>
      <c r="N33"/>
      <c r="O33"/>
      <c r="P33" s="61"/>
      <c r="Q33" s="61"/>
      <c r="R33" s="61"/>
      <c r="S33" s="61"/>
      <c r="T33" s="61"/>
      <c r="U33" s="61"/>
      <c r="V33" s="61"/>
      <c r="W33" s="61"/>
      <c r="X33" s="61"/>
      <c r="Y33" s="61"/>
      <c r="Z33" s="61"/>
      <c r="AA33" s="61"/>
      <c r="AB33" s="61"/>
      <c r="AC33" s="61"/>
      <c r="AD33" s="61"/>
      <c r="AE33" s="61"/>
      <c r="AF33" s="61"/>
      <c r="AG33" s="61"/>
      <c r="AH33" s="61"/>
      <c r="AI33" s="61"/>
      <c r="AJ33" s="61"/>
      <c r="AK33" s="61"/>
      <c r="AL33" s="61"/>
      <c r="AM33" s="61"/>
      <c r="AN33" s="61"/>
      <c r="AO33" s="61"/>
      <c r="AP33" s="61"/>
      <c r="AQ33" s="61"/>
      <c r="AR33" s="61"/>
      <c r="AS33" s="61"/>
      <c r="AT33" s="61"/>
      <c r="AU33" s="61"/>
      <c r="AV33" s="61"/>
      <c r="AW33" s="61"/>
      <c r="AX33" s="61"/>
      <c r="AY33" s="61"/>
      <c r="AZ33" s="61"/>
      <c r="BA33" s="61"/>
      <c r="BB33" s="61"/>
      <c r="BC33" s="61"/>
      <c r="BD33" s="61"/>
      <c r="BE33" s="61"/>
      <c r="BF33" s="61"/>
      <c r="BG33" s="61"/>
      <c r="BH33" s="61"/>
      <c r="BI33" s="61"/>
      <c r="BJ33" s="61"/>
      <c r="BK33" s="61"/>
      <c r="BL33" s="61"/>
      <c r="BM33" s="61"/>
      <c r="BN33" s="61"/>
      <c r="BO33" s="61"/>
      <c r="BP33" s="61"/>
      <c r="BQ33" s="61"/>
      <c r="BR33" s="61"/>
      <c r="BS33" s="61"/>
      <c r="BT33" s="61"/>
      <c r="BU33" s="61"/>
      <c r="BV33" s="61"/>
      <c r="BW33" s="61"/>
      <c r="BX33" s="61"/>
      <c r="BY33" s="61"/>
      <c r="BZ33" s="61"/>
      <c r="CA33" s="61"/>
      <c r="CB33" s="61"/>
      <c r="CC33" s="61"/>
      <c r="CD33" s="61"/>
      <c r="CE33" s="61"/>
      <c r="CF33" s="61"/>
      <c r="CG33" s="61"/>
      <c r="CH33" s="61"/>
      <c r="CI33" s="61"/>
      <c r="CJ33" s="61"/>
      <c r="CK33" s="61"/>
      <c r="CL33" s="61"/>
      <c r="CM33" s="61"/>
      <c r="CN33" s="61"/>
      <c r="CO33" s="61"/>
      <c r="CP33" s="61"/>
      <c r="CQ33" s="61"/>
      <c r="CR33" s="61"/>
      <c r="CS33" s="61"/>
      <c r="CT33" s="61"/>
      <c r="CU33" s="61"/>
      <c r="CV33" s="61"/>
      <c r="CW33" s="61"/>
      <c r="CX33" s="61"/>
      <c r="CY33" s="61"/>
      <c r="CZ33" s="61"/>
      <c r="DA33" s="61"/>
      <c r="DB33" s="61"/>
      <c r="DC33" s="61"/>
      <c r="DD33" s="61"/>
      <c r="DE33" s="61"/>
      <c r="DF33" s="61"/>
      <c r="DG33" s="61"/>
      <c r="DH33" s="61"/>
      <c r="DI33" s="61"/>
      <c r="DJ33" s="61"/>
      <c r="DK33" s="61"/>
      <c r="DL33" s="61"/>
      <c r="DM33" s="61"/>
      <c r="DN33" s="61"/>
      <c r="DO33" s="61"/>
      <c r="DP33" s="61"/>
      <c r="DQ33" s="61"/>
      <c r="DR33" s="61"/>
      <c r="DS33" s="61"/>
      <c r="DT33" s="61"/>
      <c r="DU33" s="61"/>
      <c r="DV33" s="61"/>
      <c r="DW33" s="61"/>
      <c r="DX33" s="61"/>
      <c r="DY33" s="61"/>
      <c r="DZ33" s="61"/>
      <c r="EA33" s="61"/>
      <c r="EB33" s="61"/>
      <c r="EC33" s="61"/>
      <c r="ED33" s="61"/>
      <c r="EE33" s="61"/>
      <c r="EF33" s="61"/>
      <c r="EG33" s="61"/>
      <c r="EH33" s="61"/>
      <c r="EI33" s="61"/>
      <c r="EJ33" s="61"/>
      <c r="EK33" s="61"/>
      <c r="EL33" s="61"/>
      <c r="EM33" s="61"/>
      <c r="EN33" s="61"/>
    </row>
    <row r="34" spans="1:144" s="116" customFormat="1" ht="15" customHeight="1" x14ac:dyDescent="0.25">
      <c r="A34" s="61"/>
      <c r="B34" s="345">
        <v>30</v>
      </c>
      <c r="C34" s="317" t="s">
        <v>36</v>
      </c>
      <c r="D34" s="346">
        <v>4860160.1280000014</v>
      </c>
      <c r="E34" s="347" t="s">
        <v>22</v>
      </c>
      <c r="F34" s="348">
        <v>0.48517077588425023</v>
      </c>
      <c r="G34" s="317" t="s">
        <v>52</v>
      </c>
      <c r="H34" s="349">
        <v>1.6899225305330121</v>
      </c>
      <c r="I34" s="350" t="s">
        <v>52</v>
      </c>
      <c r="J34" s="358">
        <v>26.928137553452292</v>
      </c>
      <c r="K34" s="61"/>
      <c r="L34" s="61"/>
      <c r="M34"/>
      <c r="N34"/>
      <c r="O34"/>
      <c r="P34" s="61"/>
      <c r="Q34" s="61"/>
      <c r="R34" s="61"/>
      <c r="S34" s="61"/>
      <c r="T34" s="61"/>
      <c r="U34" s="61"/>
      <c r="V34" s="61"/>
      <c r="W34" s="61"/>
      <c r="X34" s="61"/>
      <c r="Y34" s="61"/>
      <c r="Z34" s="61"/>
      <c r="AA34" s="61"/>
      <c r="AB34" s="61"/>
      <c r="AC34" s="61"/>
      <c r="AD34" s="61"/>
      <c r="AE34" s="61"/>
      <c r="AF34" s="61"/>
      <c r="AG34" s="61"/>
      <c r="AH34" s="61"/>
      <c r="AI34" s="61"/>
      <c r="AJ34" s="61"/>
      <c r="AK34" s="61"/>
      <c r="AL34" s="61"/>
      <c r="AM34" s="61"/>
      <c r="AN34" s="61"/>
      <c r="AO34" s="61"/>
      <c r="AP34" s="61"/>
      <c r="AQ34" s="61"/>
      <c r="AR34" s="61"/>
      <c r="AS34" s="61"/>
      <c r="AT34" s="61"/>
      <c r="AU34" s="61"/>
      <c r="AV34" s="61"/>
      <c r="AW34" s="61"/>
      <c r="AX34" s="61"/>
      <c r="AY34" s="61"/>
      <c r="AZ34" s="61"/>
      <c r="BA34" s="61"/>
      <c r="BB34" s="61"/>
      <c r="BC34" s="61"/>
      <c r="BD34" s="61"/>
      <c r="BE34" s="61"/>
      <c r="BF34" s="61"/>
      <c r="BG34" s="61"/>
      <c r="BH34" s="61"/>
      <c r="BI34" s="61"/>
      <c r="BJ34" s="61"/>
      <c r="BK34" s="61"/>
      <c r="BL34" s="61"/>
      <c r="BM34" s="61"/>
      <c r="BN34" s="61"/>
      <c r="BO34" s="61"/>
      <c r="BP34" s="61"/>
      <c r="BQ34" s="61"/>
      <c r="BR34" s="61"/>
      <c r="BS34" s="61"/>
      <c r="BT34" s="61"/>
      <c r="BU34" s="61"/>
      <c r="BV34" s="61"/>
      <c r="BW34" s="61"/>
      <c r="BX34" s="61"/>
      <c r="BY34" s="61"/>
      <c r="BZ34" s="61"/>
      <c r="CA34" s="61"/>
      <c r="CB34" s="61"/>
      <c r="CC34" s="61"/>
      <c r="CD34" s="61"/>
      <c r="CE34" s="61"/>
      <c r="CF34" s="61"/>
      <c r="CG34" s="61"/>
      <c r="CH34" s="61"/>
      <c r="CI34" s="61"/>
      <c r="CJ34" s="61"/>
      <c r="CK34" s="61"/>
      <c r="CL34" s="61"/>
      <c r="CM34" s="61"/>
      <c r="CN34" s="61"/>
      <c r="CO34" s="61"/>
      <c r="CP34" s="61"/>
      <c r="CQ34" s="61"/>
      <c r="CR34" s="61"/>
      <c r="CS34" s="61"/>
      <c r="CT34" s="61"/>
      <c r="CU34" s="61"/>
      <c r="CV34" s="61"/>
      <c r="CW34" s="61"/>
      <c r="CX34" s="61"/>
      <c r="CY34" s="61"/>
      <c r="CZ34" s="61"/>
      <c r="DA34" s="61"/>
      <c r="DB34" s="61"/>
      <c r="DC34" s="61"/>
      <c r="DD34" s="61"/>
      <c r="DE34" s="61"/>
      <c r="DF34" s="61"/>
      <c r="DG34" s="61"/>
      <c r="DH34" s="61"/>
      <c r="DI34" s="61"/>
      <c r="DJ34" s="61"/>
      <c r="DK34" s="61"/>
      <c r="DL34" s="61"/>
      <c r="DM34" s="61"/>
      <c r="DN34" s="61"/>
      <c r="DO34" s="61"/>
      <c r="DP34" s="61"/>
      <c r="DQ34" s="61"/>
      <c r="DR34" s="61"/>
      <c r="DS34" s="61"/>
      <c r="DT34" s="61"/>
      <c r="DU34" s="61"/>
      <c r="DV34" s="61"/>
      <c r="DW34" s="61"/>
      <c r="DX34" s="61"/>
      <c r="DY34" s="61"/>
      <c r="DZ34" s="61"/>
      <c r="EA34" s="61"/>
      <c r="EB34" s="61"/>
      <c r="EC34" s="61"/>
      <c r="ED34" s="61"/>
      <c r="EE34" s="61"/>
      <c r="EF34" s="61"/>
      <c r="EG34" s="61"/>
      <c r="EH34" s="61"/>
      <c r="EI34" s="61"/>
      <c r="EJ34" s="61"/>
      <c r="EK34" s="61"/>
      <c r="EL34" s="61"/>
      <c r="EM34" s="61"/>
      <c r="EN34" s="61"/>
    </row>
    <row r="35" spans="1:144" s="116" customFormat="1" ht="15" customHeight="1" x14ac:dyDescent="0.25">
      <c r="A35" s="61"/>
      <c r="B35" s="345">
        <v>31</v>
      </c>
      <c r="C35" s="317" t="s">
        <v>51</v>
      </c>
      <c r="D35" s="346">
        <v>4856430.0799999991</v>
      </c>
      <c r="E35" s="347" t="s">
        <v>10</v>
      </c>
      <c r="F35" s="348">
        <v>0.45498503755737374</v>
      </c>
      <c r="G35" s="317" t="s">
        <v>40</v>
      </c>
      <c r="H35" s="349">
        <v>1.4392649946055531</v>
      </c>
      <c r="I35" s="350" t="s">
        <v>10</v>
      </c>
      <c r="J35" s="358">
        <v>24.974720072092857</v>
      </c>
      <c r="K35" s="61"/>
      <c r="L35" s="61"/>
      <c r="M35"/>
      <c r="N35"/>
      <c r="O35"/>
      <c r="P35" s="61"/>
      <c r="Q35" s="61"/>
      <c r="R35" s="61"/>
      <c r="S35" s="61"/>
      <c r="T35" s="61"/>
      <c r="U35" s="61"/>
      <c r="V35" s="61"/>
      <c r="W35" s="61"/>
      <c r="X35" s="61"/>
      <c r="Y35" s="61"/>
      <c r="Z35" s="61"/>
      <c r="AA35" s="61"/>
      <c r="AB35" s="61"/>
      <c r="AC35" s="61"/>
      <c r="AD35" s="61"/>
      <c r="AE35" s="61"/>
      <c r="AF35" s="61"/>
      <c r="AG35" s="61"/>
      <c r="AH35" s="61"/>
      <c r="AI35" s="61"/>
      <c r="AJ35" s="61"/>
      <c r="AK35" s="61"/>
      <c r="AL35" s="61"/>
      <c r="AM35" s="61"/>
      <c r="AN35" s="61"/>
      <c r="AO35" s="61"/>
      <c r="AP35" s="61"/>
      <c r="AQ35" s="61"/>
      <c r="AR35" s="61"/>
      <c r="AS35" s="61"/>
      <c r="AT35" s="61"/>
      <c r="AU35" s="61"/>
      <c r="AV35" s="61"/>
      <c r="AW35" s="61"/>
      <c r="AX35" s="61"/>
      <c r="AY35" s="61"/>
      <c r="AZ35" s="61"/>
      <c r="BA35" s="61"/>
      <c r="BB35" s="61"/>
      <c r="BC35" s="61"/>
      <c r="BD35" s="61"/>
      <c r="BE35" s="61"/>
      <c r="BF35" s="61"/>
      <c r="BG35" s="61"/>
      <c r="BH35" s="61"/>
      <c r="BI35" s="61"/>
      <c r="BJ35" s="61"/>
      <c r="BK35" s="61"/>
      <c r="BL35" s="61"/>
      <c r="BM35" s="61"/>
      <c r="BN35" s="61"/>
      <c r="BO35" s="61"/>
      <c r="BP35" s="61"/>
      <c r="BQ35" s="61"/>
      <c r="BR35" s="61"/>
      <c r="BS35" s="61"/>
      <c r="BT35" s="61"/>
      <c r="BU35" s="61"/>
      <c r="BV35" s="61"/>
      <c r="BW35" s="61"/>
      <c r="BX35" s="61"/>
      <c r="BY35" s="61"/>
      <c r="BZ35" s="61"/>
      <c r="CA35" s="61"/>
      <c r="CB35" s="61"/>
      <c r="CC35" s="61"/>
      <c r="CD35" s="61"/>
      <c r="CE35" s="61"/>
      <c r="CF35" s="61"/>
      <c r="CG35" s="61"/>
      <c r="CH35" s="61"/>
      <c r="CI35" s="61"/>
      <c r="CJ35" s="61"/>
      <c r="CK35" s="61"/>
      <c r="CL35" s="61"/>
      <c r="CM35" s="61"/>
      <c r="CN35" s="61"/>
      <c r="CO35" s="61"/>
      <c r="CP35" s="61"/>
      <c r="CQ35" s="61"/>
      <c r="CR35" s="61"/>
      <c r="CS35" s="61"/>
      <c r="CT35" s="61"/>
      <c r="CU35" s="61"/>
      <c r="CV35" s="61"/>
      <c r="CW35" s="61"/>
      <c r="CX35" s="61"/>
      <c r="CY35" s="61"/>
      <c r="CZ35" s="61"/>
      <c r="DA35" s="61"/>
      <c r="DB35" s="61"/>
      <c r="DC35" s="61"/>
      <c r="DD35" s="61"/>
      <c r="DE35" s="61"/>
      <c r="DF35" s="61"/>
      <c r="DG35" s="61"/>
      <c r="DH35" s="61"/>
      <c r="DI35" s="61"/>
      <c r="DJ35" s="61"/>
      <c r="DK35" s="61"/>
      <c r="DL35" s="61"/>
      <c r="DM35" s="61"/>
      <c r="DN35" s="61"/>
      <c r="DO35" s="61"/>
      <c r="DP35" s="61"/>
      <c r="DQ35" s="61"/>
      <c r="DR35" s="61"/>
      <c r="DS35" s="61"/>
      <c r="DT35" s="61"/>
      <c r="DU35" s="61"/>
      <c r="DV35" s="61"/>
      <c r="DW35" s="61"/>
      <c r="DX35" s="61"/>
      <c r="DY35" s="61"/>
      <c r="DZ35" s="61"/>
      <c r="EA35" s="61"/>
      <c r="EB35" s="61"/>
      <c r="EC35" s="61"/>
      <c r="ED35" s="61"/>
      <c r="EE35" s="61"/>
      <c r="EF35" s="61"/>
      <c r="EG35" s="61"/>
      <c r="EH35" s="61"/>
      <c r="EI35" s="61"/>
      <c r="EJ35" s="61"/>
      <c r="EK35" s="61"/>
      <c r="EL35" s="61"/>
      <c r="EM35" s="61"/>
      <c r="EN35" s="61"/>
    </row>
    <row r="36" spans="1:144" s="116" customFormat="1" ht="15" customHeight="1" x14ac:dyDescent="0.25">
      <c r="A36" s="61"/>
      <c r="B36" s="345">
        <v>32</v>
      </c>
      <c r="C36" s="317" t="s">
        <v>98</v>
      </c>
      <c r="D36" s="346">
        <v>4776549.824000001</v>
      </c>
      <c r="E36" s="347" t="s">
        <v>40</v>
      </c>
      <c r="F36" s="348">
        <v>0.45148873788291188</v>
      </c>
      <c r="G36" s="317" t="s">
        <v>10</v>
      </c>
      <c r="H36" s="349">
        <v>0.96044025309663028</v>
      </c>
      <c r="I36" s="350" t="s">
        <v>5</v>
      </c>
      <c r="J36" s="358">
        <v>21.736929998480175</v>
      </c>
      <c r="K36" s="61"/>
      <c r="L36" s="61"/>
      <c r="M36"/>
      <c r="N36"/>
      <c r="O36"/>
      <c r="P36" s="61"/>
      <c r="Q36" s="61"/>
      <c r="R36" s="61"/>
      <c r="S36" s="61"/>
      <c r="T36" s="61"/>
      <c r="U36" s="61"/>
      <c r="V36" s="61"/>
      <c r="W36" s="61"/>
      <c r="X36" s="61"/>
      <c r="Y36" s="61"/>
      <c r="Z36" s="61"/>
      <c r="AA36" s="61"/>
      <c r="AB36" s="61"/>
      <c r="AC36" s="61"/>
      <c r="AD36" s="61"/>
      <c r="AE36" s="61"/>
      <c r="AF36" s="61"/>
      <c r="AG36" s="61"/>
      <c r="AH36" s="61"/>
      <c r="AI36" s="61"/>
      <c r="AJ36" s="61"/>
      <c r="AK36" s="61"/>
      <c r="AL36" s="61"/>
      <c r="AM36" s="61"/>
      <c r="AN36" s="61"/>
      <c r="AO36" s="61"/>
      <c r="AP36" s="61"/>
      <c r="AQ36" s="61"/>
      <c r="AR36" s="61"/>
      <c r="AS36" s="61"/>
      <c r="AT36" s="61"/>
      <c r="AU36" s="61"/>
      <c r="AV36" s="61"/>
      <c r="AW36" s="61"/>
      <c r="AX36" s="61"/>
      <c r="AY36" s="61"/>
      <c r="AZ36" s="61"/>
      <c r="BA36" s="61"/>
      <c r="BB36" s="61"/>
      <c r="BC36" s="61"/>
      <c r="BD36" s="61"/>
      <c r="BE36" s="61"/>
      <c r="BF36" s="61"/>
      <c r="BG36" s="61"/>
      <c r="BH36" s="61"/>
      <c r="BI36" s="61"/>
      <c r="BJ36" s="61"/>
      <c r="BK36" s="61"/>
      <c r="BL36" s="61"/>
      <c r="BM36" s="61"/>
      <c r="BN36" s="61"/>
      <c r="BO36" s="61"/>
      <c r="BP36" s="61"/>
      <c r="BQ36" s="61"/>
      <c r="BR36" s="61"/>
      <c r="BS36" s="61"/>
      <c r="BT36" s="61"/>
      <c r="BU36" s="61"/>
      <c r="BV36" s="61"/>
      <c r="BW36" s="61"/>
      <c r="BX36" s="61"/>
      <c r="BY36" s="61"/>
      <c r="BZ36" s="61"/>
      <c r="CA36" s="61"/>
      <c r="CB36" s="61"/>
      <c r="CC36" s="61"/>
      <c r="CD36" s="61"/>
      <c r="CE36" s="61"/>
      <c r="CF36" s="61"/>
      <c r="CG36" s="61"/>
      <c r="CH36" s="61"/>
      <c r="CI36" s="61"/>
      <c r="CJ36" s="61"/>
      <c r="CK36" s="61"/>
      <c r="CL36" s="61"/>
      <c r="CM36" s="61"/>
      <c r="CN36" s="61"/>
      <c r="CO36" s="61"/>
      <c r="CP36" s="61"/>
      <c r="CQ36" s="61"/>
      <c r="CR36" s="61"/>
      <c r="CS36" s="61"/>
      <c r="CT36" s="61"/>
      <c r="CU36" s="61"/>
      <c r="CV36" s="61"/>
      <c r="CW36" s="61"/>
      <c r="CX36" s="61"/>
      <c r="CY36" s="61"/>
      <c r="CZ36" s="61"/>
      <c r="DA36" s="61"/>
      <c r="DB36" s="61"/>
      <c r="DC36" s="61"/>
      <c r="DD36" s="61"/>
      <c r="DE36" s="61"/>
      <c r="DF36" s="61"/>
      <c r="DG36" s="61"/>
      <c r="DH36" s="61"/>
      <c r="DI36" s="61"/>
      <c r="DJ36" s="61"/>
      <c r="DK36" s="61"/>
      <c r="DL36" s="61"/>
      <c r="DM36" s="61"/>
      <c r="DN36" s="61"/>
      <c r="DO36" s="61"/>
      <c r="DP36" s="61"/>
      <c r="DQ36" s="61"/>
      <c r="DR36" s="61"/>
      <c r="DS36" s="61"/>
      <c r="DT36" s="61"/>
      <c r="DU36" s="61"/>
      <c r="DV36" s="61"/>
      <c r="DW36" s="61"/>
      <c r="DX36" s="61"/>
      <c r="DY36" s="61"/>
      <c r="DZ36" s="61"/>
      <c r="EA36" s="61"/>
      <c r="EB36" s="61"/>
      <c r="EC36" s="61"/>
      <c r="ED36" s="61"/>
      <c r="EE36" s="61"/>
      <c r="EF36" s="61"/>
      <c r="EG36" s="61"/>
      <c r="EH36" s="61"/>
      <c r="EI36" s="61"/>
      <c r="EJ36" s="61"/>
      <c r="EK36" s="61"/>
      <c r="EL36" s="61"/>
      <c r="EM36" s="61"/>
      <c r="EN36" s="61"/>
    </row>
    <row r="37" spans="1:144" s="116" customFormat="1" ht="15" customHeight="1" x14ac:dyDescent="0.25">
      <c r="A37" s="61"/>
      <c r="B37" s="345">
        <v>33</v>
      </c>
      <c r="C37" s="317" t="s">
        <v>5</v>
      </c>
      <c r="D37" s="346">
        <v>4498890.1119999988</v>
      </c>
      <c r="E37" s="347" t="s">
        <v>169</v>
      </c>
      <c r="F37" s="348">
        <v>0.3897566309172209</v>
      </c>
      <c r="G37" s="317" t="s">
        <v>169</v>
      </c>
      <c r="H37" s="349">
        <v>0.93437037222344155</v>
      </c>
      <c r="I37" s="350" t="s">
        <v>36</v>
      </c>
      <c r="J37" s="358">
        <v>15.1643201610035</v>
      </c>
      <c r="K37" s="61"/>
      <c r="L37" s="61"/>
      <c r="M37"/>
      <c r="N37"/>
      <c r="O37"/>
      <c r="P37" s="61"/>
      <c r="Q37" s="61"/>
      <c r="R37" s="61"/>
      <c r="S37" s="61"/>
      <c r="T37" s="61"/>
      <c r="U37" s="61"/>
      <c r="V37" s="61"/>
      <c r="W37" s="61"/>
      <c r="X37" s="61"/>
      <c r="Y37" s="61"/>
      <c r="Z37" s="61"/>
      <c r="AA37" s="61"/>
      <c r="AB37" s="61"/>
      <c r="AC37" s="61"/>
      <c r="AD37" s="61"/>
      <c r="AE37" s="61"/>
      <c r="AF37" s="61"/>
      <c r="AG37" s="61"/>
      <c r="AH37" s="61"/>
      <c r="AI37" s="61"/>
      <c r="AJ37" s="61"/>
      <c r="AK37" s="61"/>
      <c r="AL37" s="61"/>
      <c r="AM37" s="61"/>
      <c r="AN37" s="61"/>
      <c r="AO37" s="61"/>
      <c r="AP37" s="61"/>
      <c r="AQ37" s="61"/>
      <c r="AR37" s="61"/>
      <c r="AS37" s="61"/>
      <c r="AT37" s="61"/>
      <c r="AU37" s="61"/>
      <c r="AV37" s="61"/>
      <c r="AW37" s="61"/>
      <c r="AX37" s="61"/>
      <c r="AY37" s="61"/>
      <c r="AZ37" s="61"/>
      <c r="BA37" s="61"/>
      <c r="BB37" s="61"/>
      <c r="BC37" s="61"/>
      <c r="BD37" s="61"/>
      <c r="BE37" s="61"/>
      <c r="BF37" s="61"/>
      <c r="BG37" s="61"/>
      <c r="BH37" s="61"/>
      <c r="BI37" s="61"/>
      <c r="BJ37" s="61"/>
      <c r="BK37" s="61"/>
      <c r="BL37" s="61"/>
      <c r="BM37" s="61"/>
      <c r="BN37" s="61"/>
      <c r="BO37" s="61"/>
      <c r="BP37" s="61"/>
      <c r="BQ37" s="61"/>
      <c r="BR37" s="61"/>
      <c r="BS37" s="61"/>
      <c r="BT37" s="61"/>
      <c r="BU37" s="61"/>
      <c r="BV37" s="61"/>
      <c r="BW37" s="61"/>
      <c r="BX37" s="61"/>
      <c r="BY37" s="61"/>
      <c r="BZ37" s="61"/>
      <c r="CA37" s="61"/>
      <c r="CB37" s="61"/>
      <c r="CC37" s="61"/>
      <c r="CD37" s="61"/>
      <c r="CE37" s="61"/>
      <c r="CF37" s="61"/>
      <c r="CG37" s="61"/>
      <c r="CH37" s="61"/>
      <c r="CI37" s="61"/>
      <c r="CJ37" s="61"/>
      <c r="CK37" s="61"/>
      <c r="CL37" s="61"/>
      <c r="CM37" s="61"/>
      <c r="CN37" s="61"/>
      <c r="CO37" s="61"/>
      <c r="CP37" s="61"/>
      <c r="CQ37" s="61"/>
      <c r="CR37" s="61"/>
      <c r="CS37" s="61"/>
      <c r="CT37" s="61"/>
      <c r="CU37" s="61"/>
      <c r="CV37" s="61"/>
      <c r="CW37" s="61"/>
      <c r="CX37" s="61"/>
      <c r="CY37" s="61"/>
      <c r="CZ37" s="61"/>
      <c r="DA37" s="61"/>
      <c r="DB37" s="61"/>
      <c r="DC37" s="61"/>
      <c r="DD37" s="61"/>
      <c r="DE37" s="61"/>
      <c r="DF37" s="61"/>
      <c r="DG37" s="61"/>
      <c r="DH37" s="61"/>
      <c r="DI37" s="61"/>
      <c r="DJ37" s="61"/>
      <c r="DK37" s="61"/>
      <c r="DL37" s="61"/>
      <c r="DM37" s="61"/>
      <c r="DN37" s="61"/>
      <c r="DO37" s="61"/>
      <c r="DP37" s="61"/>
      <c r="DQ37" s="61"/>
      <c r="DR37" s="61"/>
      <c r="DS37" s="61"/>
      <c r="DT37" s="61"/>
      <c r="DU37" s="61"/>
      <c r="DV37" s="61"/>
      <c r="DW37" s="61"/>
      <c r="DX37" s="61"/>
      <c r="DY37" s="61"/>
      <c r="DZ37" s="61"/>
      <c r="EA37" s="61"/>
      <c r="EB37" s="61"/>
      <c r="EC37" s="61"/>
      <c r="ED37" s="61"/>
      <c r="EE37" s="61"/>
      <c r="EF37" s="61"/>
      <c r="EG37" s="61"/>
      <c r="EH37" s="61"/>
      <c r="EI37" s="61"/>
      <c r="EJ37" s="61"/>
      <c r="EK37" s="61"/>
      <c r="EL37" s="61"/>
      <c r="EM37" s="61"/>
      <c r="EN37" s="61"/>
    </row>
    <row r="38" spans="1:144" s="116" customFormat="1" ht="15" customHeight="1" x14ac:dyDescent="0.25">
      <c r="A38" s="61"/>
      <c r="B38" s="356">
        <v>34</v>
      </c>
      <c r="C38" s="352" t="s">
        <v>166</v>
      </c>
      <c r="D38" s="357">
        <v>4470139.9040000001</v>
      </c>
      <c r="E38" s="347" t="s">
        <v>5</v>
      </c>
      <c r="F38" s="348">
        <v>0.157267132728132</v>
      </c>
      <c r="G38" s="317" t="s">
        <v>5</v>
      </c>
      <c r="H38" s="349">
        <v>0.51369359183013652</v>
      </c>
      <c r="I38" s="350" t="s">
        <v>29</v>
      </c>
      <c r="J38" s="358">
        <v>1.8963061436562765</v>
      </c>
      <c r="K38" s="61"/>
      <c r="L38" s="61"/>
      <c r="M38"/>
      <c r="N38"/>
      <c r="O38"/>
      <c r="P38" s="61"/>
      <c r="Q38" s="61"/>
      <c r="R38" s="61"/>
      <c r="S38" s="61"/>
      <c r="T38" s="61"/>
      <c r="U38" s="61"/>
      <c r="V38" s="61"/>
      <c r="W38" s="61"/>
      <c r="X38" s="61"/>
      <c r="Y38" s="61"/>
      <c r="Z38" s="61"/>
      <c r="AA38" s="61"/>
      <c r="AB38" s="61"/>
      <c r="AC38" s="61"/>
      <c r="AD38" s="61"/>
      <c r="AE38" s="61"/>
      <c r="AF38" s="61"/>
      <c r="AG38" s="61"/>
      <c r="AH38" s="61"/>
      <c r="AI38" s="61"/>
      <c r="AJ38" s="61"/>
      <c r="AK38" s="61"/>
      <c r="AL38" s="61"/>
      <c r="AM38" s="61"/>
      <c r="AN38" s="61"/>
      <c r="AO38" s="61"/>
      <c r="AP38" s="61"/>
      <c r="AQ38" s="61"/>
      <c r="AR38" s="61"/>
      <c r="AS38" s="61"/>
      <c r="AT38" s="61"/>
      <c r="AU38" s="61"/>
      <c r="AV38" s="61"/>
      <c r="AW38" s="61"/>
      <c r="AX38" s="61"/>
      <c r="AY38" s="61"/>
      <c r="AZ38" s="61"/>
      <c r="BA38" s="61"/>
      <c r="BB38" s="61"/>
      <c r="BC38" s="61"/>
      <c r="BD38" s="61"/>
      <c r="BE38" s="61"/>
      <c r="BF38" s="61"/>
      <c r="BG38" s="61"/>
      <c r="BH38" s="61"/>
      <c r="BI38" s="61"/>
      <c r="BJ38" s="61"/>
      <c r="BK38" s="61"/>
      <c r="BL38" s="61"/>
      <c r="BM38" s="61"/>
      <c r="BN38" s="61"/>
      <c r="BO38" s="61"/>
      <c r="BP38" s="61"/>
      <c r="BQ38" s="61"/>
      <c r="BR38" s="61"/>
      <c r="BS38" s="61"/>
      <c r="BT38" s="61"/>
      <c r="BU38" s="61"/>
      <c r="BV38" s="61"/>
      <c r="BW38" s="61"/>
      <c r="BX38" s="61"/>
      <c r="BY38" s="61"/>
      <c r="BZ38" s="61"/>
      <c r="CA38" s="61"/>
      <c r="CB38" s="61"/>
      <c r="CC38" s="61"/>
      <c r="CD38" s="61"/>
      <c r="CE38" s="61"/>
      <c r="CF38" s="61"/>
      <c r="CG38" s="61"/>
      <c r="CH38" s="61"/>
      <c r="CI38" s="61"/>
      <c r="CJ38" s="61"/>
      <c r="CK38" s="61"/>
      <c r="CL38" s="61"/>
      <c r="CM38" s="61"/>
      <c r="CN38" s="61"/>
      <c r="CO38" s="61"/>
      <c r="CP38" s="61"/>
      <c r="CQ38" s="61"/>
      <c r="CR38" s="61"/>
      <c r="CS38" s="61"/>
      <c r="CT38" s="61"/>
      <c r="CU38" s="61"/>
      <c r="CV38" s="61"/>
      <c r="CW38" s="61"/>
      <c r="CX38" s="61"/>
      <c r="CY38" s="61"/>
      <c r="CZ38" s="61"/>
      <c r="DA38" s="61"/>
      <c r="DB38" s="61"/>
      <c r="DC38" s="61"/>
      <c r="DD38" s="61"/>
      <c r="DE38" s="61"/>
      <c r="DF38" s="61"/>
      <c r="DG38" s="61"/>
      <c r="DH38" s="61"/>
      <c r="DI38" s="61"/>
      <c r="DJ38" s="61"/>
      <c r="DK38" s="61"/>
      <c r="DL38" s="61"/>
      <c r="DM38" s="61"/>
      <c r="DN38" s="61"/>
      <c r="DO38" s="61"/>
      <c r="DP38" s="61"/>
      <c r="DQ38" s="61"/>
      <c r="DR38" s="61"/>
      <c r="DS38" s="61"/>
      <c r="DT38" s="61"/>
      <c r="DU38" s="61"/>
      <c r="DV38" s="61"/>
      <c r="DW38" s="61"/>
      <c r="DX38" s="61"/>
      <c r="DY38" s="61"/>
      <c r="DZ38" s="61"/>
      <c r="EA38" s="61"/>
      <c r="EB38" s="61"/>
      <c r="EC38" s="61"/>
      <c r="ED38" s="61"/>
      <c r="EE38" s="61"/>
      <c r="EF38" s="61"/>
      <c r="EG38" s="61"/>
      <c r="EH38" s="61"/>
      <c r="EI38" s="61"/>
      <c r="EJ38" s="61"/>
      <c r="EK38" s="61"/>
      <c r="EL38" s="61"/>
      <c r="EM38" s="61"/>
      <c r="EN38" s="61"/>
    </row>
    <row r="39" spans="1:144" ht="15" customHeight="1" thickBot="1" x14ac:dyDescent="0.3">
      <c r="B39" s="367">
        <v>35</v>
      </c>
      <c r="C39" s="392" t="s">
        <v>113</v>
      </c>
      <c r="D39" s="393">
        <v>4469808.3839999996</v>
      </c>
      <c r="E39" s="368" t="s">
        <v>29</v>
      </c>
      <c r="F39" s="369">
        <v>3.2400138427380112E-2</v>
      </c>
      <c r="G39" s="337" t="s">
        <v>29</v>
      </c>
      <c r="H39" s="370">
        <v>0.2636923995849258</v>
      </c>
      <c r="I39" s="371" t="s">
        <v>17</v>
      </c>
      <c r="J39" s="372">
        <v>-39.720878928402982</v>
      </c>
      <c r="M39"/>
      <c r="N39"/>
      <c r="O39"/>
    </row>
    <row r="40" spans="1:144" ht="15" customHeight="1" x14ac:dyDescent="0.25">
      <c r="C40" s="117"/>
    </row>
    <row r="41" spans="1:144" ht="15" customHeight="1" x14ac:dyDescent="0.25">
      <c r="A41" s="59" t="s">
        <v>77</v>
      </c>
      <c r="B41" s="469" t="s">
        <v>310</v>
      </c>
      <c r="C41" s="470"/>
      <c r="D41" s="470"/>
      <c r="E41" s="470"/>
      <c r="F41" s="470"/>
      <c r="G41" s="470"/>
      <c r="H41" s="470"/>
      <c r="I41" s="470"/>
      <c r="J41" s="470"/>
      <c r="K41" s="105"/>
      <c r="L41" s="105"/>
      <c r="M41" s="105"/>
      <c r="N41" s="106"/>
      <c r="O41" s="106"/>
    </row>
    <row r="42" spans="1:144" s="1" customFormat="1" ht="15" customHeight="1" x14ac:dyDescent="0.25">
      <c r="A42" s="90" t="s">
        <v>61</v>
      </c>
      <c r="B42" s="415" t="s">
        <v>299</v>
      </c>
      <c r="C42" s="416"/>
      <c r="D42" s="416"/>
      <c r="E42" s="416"/>
    </row>
    <row r="43" spans="1:144" s="1" customFormat="1" ht="15" customHeight="1" x14ac:dyDescent="0.2">
      <c r="A43" s="200" t="s">
        <v>266</v>
      </c>
      <c r="B43" s="376" t="s">
        <v>341</v>
      </c>
      <c r="C43" s="198"/>
      <c r="D43" s="199"/>
      <c r="E43" s="199"/>
    </row>
    <row r="44" spans="1:144" s="62" customFormat="1" ht="15" customHeight="1" x14ac:dyDescent="0.25">
      <c r="A44" s="243" t="s">
        <v>2</v>
      </c>
      <c r="B44" s="414" t="s">
        <v>317</v>
      </c>
      <c r="C44" s="414"/>
      <c r="D44" s="414"/>
      <c r="E44" s="105"/>
    </row>
    <row r="45" spans="1:144" x14ac:dyDescent="0.25">
      <c r="B45"/>
      <c r="C45"/>
      <c r="D45"/>
      <c r="E45"/>
      <c r="F45"/>
      <c r="G45"/>
      <c r="H45"/>
      <c r="I45"/>
      <c r="J45"/>
      <c r="K45"/>
    </row>
    <row r="46" spans="1:144" x14ac:dyDescent="0.25">
      <c r="B46"/>
      <c r="C46"/>
      <c r="D46"/>
      <c r="E46"/>
      <c r="F46"/>
      <c r="G46"/>
      <c r="H46"/>
      <c r="I46"/>
      <c r="J46"/>
      <c r="K46"/>
    </row>
    <row r="47" spans="1:144" x14ac:dyDescent="0.25">
      <c r="B47"/>
      <c r="C47"/>
      <c r="D47"/>
      <c r="E47"/>
      <c r="F47"/>
      <c r="G47"/>
      <c r="H47"/>
      <c r="I47"/>
      <c r="J47"/>
      <c r="K47"/>
    </row>
    <row r="48" spans="1:144" x14ac:dyDescent="0.25">
      <c r="B48"/>
      <c r="C48"/>
      <c r="D48"/>
      <c r="E48"/>
      <c r="F48"/>
      <c r="G48"/>
      <c r="H48"/>
      <c r="I48"/>
      <c r="J48"/>
      <c r="K48"/>
    </row>
    <row r="49" spans="2:11" x14ac:dyDescent="0.25">
      <c r="B49"/>
      <c r="C49"/>
      <c r="D49"/>
      <c r="E49"/>
      <c r="F49"/>
      <c r="G49"/>
      <c r="H49"/>
      <c r="I49"/>
      <c r="J49"/>
      <c r="K49"/>
    </row>
    <row r="50" spans="2:11" x14ac:dyDescent="0.25">
      <c r="B50"/>
      <c r="C50"/>
      <c r="D50"/>
      <c r="E50"/>
      <c r="F50"/>
      <c r="G50"/>
      <c r="H50"/>
      <c r="I50"/>
      <c r="J50"/>
      <c r="K50"/>
    </row>
    <row r="51" spans="2:11" x14ac:dyDescent="0.25">
      <c r="B51"/>
      <c r="C51"/>
      <c r="D51"/>
      <c r="E51"/>
      <c r="F51"/>
      <c r="G51"/>
      <c r="H51"/>
      <c r="I51"/>
      <c r="J51"/>
      <c r="K51"/>
    </row>
    <row r="52" spans="2:11" x14ac:dyDescent="0.25">
      <c r="B52"/>
      <c r="C52"/>
      <c r="D52"/>
      <c r="E52"/>
      <c r="F52"/>
      <c r="G52"/>
      <c r="H52"/>
      <c r="I52"/>
      <c r="J52"/>
      <c r="K52"/>
    </row>
    <row r="53" spans="2:11" x14ac:dyDescent="0.25">
      <c r="B53"/>
      <c r="C53"/>
      <c r="D53"/>
      <c r="E53"/>
      <c r="F53"/>
      <c r="G53"/>
      <c r="H53"/>
      <c r="I53"/>
      <c r="J53"/>
      <c r="K53"/>
    </row>
    <row r="54" spans="2:11" x14ac:dyDescent="0.25">
      <c r="B54"/>
      <c r="C54"/>
      <c r="D54"/>
      <c r="E54"/>
      <c r="F54"/>
      <c r="G54"/>
      <c r="H54"/>
      <c r="I54"/>
      <c r="J54"/>
      <c r="K54"/>
    </row>
    <row r="55" spans="2:11" x14ac:dyDescent="0.25">
      <c r="B55"/>
      <c r="C55"/>
      <c r="D55"/>
      <c r="E55"/>
      <c r="F55"/>
      <c r="G55"/>
      <c r="H55"/>
      <c r="I55"/>
      <c r="J55"/>
      <c r="K55"/>
    </row>
    <row r="56" spans="2:11" x14ac:dyDescent="0.25">
      <c r="B56"/>
      <c r="C56"/>
      <c r="D56"/>
      <c r="E56"/>
      <c r="F56"/>
      <c r="G56"/>
      <c r="H56"/>
      <c r="I56"/>
      <c r="J56"/>
      <c r="K56"/>
    </row>
    <row r="57" spans="2:11" x14ac:dyDescent="0.25">
      <c r="B57"/>
      <c r="C57"/>
      <c r="D57"/>
      <c r="E57"/>
      <c r="F57"/>
      <c r="G57"/>
      <c r="H57"/>
      <c r="I57"/>
      <c r="J57"/>
      <c r="K57"/>
    </row>
    <row r="58" spans="2:11" x14ac:dyDescent="0.25">
      <c r="B58"/>
      <c r="C58"/>
      <c r="D58"/>
      <c r="E58"/>
      <c r="F58"/>
      <c r="G58"/>
      <c r="H58"/>
      <c r="I58"/>
      <c r="J58"/>
      <c r="K58"/>
    </row>
    <row r="59" spans="2:11" x14ac:dyDescent="0.25">
      <c r="B59"/>
      <c r="C59"/>
      <c r="D59"/>
      <c r="E59"/>
      <c r="F59"/>
    </row>
  </sheetData>
  <mergeCells count="5">
    <mergeCell ref="B3:J3"/>
    <mergeCell ref="B2:J2"/>
    <mergeCell ref="B44:D44"/>
    <mergeCell ref="B42:E42"/>
    <mergeCell ref="B41:J41"/>
  </mergeCells>
  <hyperlinks>
    <hyperlink ref="B44" r:id="rId1" display="http://observatorioemigracao.pt/np4/7196.html" xr:uid="{00000000-0004-0000-0A00-000000000000}"/>
    <hyperlink ref="B44:C44" r:id="rId2" display="http://observatorioemigracao.pt/np4/7952.html" xr:uid="{00000000-0004-0000-0A00-000001000000}"/>
    <hyperlink ref="C1" location="Índice!A1" display="ÍNDICE Ç" xr:uid="{00000000-0004-0000-0A00-000002000000}"/>
  </hyperlinks>
  <pageMargins left="0.7" right="0.7" top="0.75" bottom="0.75" header="0.3" footer="0.3"/>
  <pageSetup paperSize="9" orientation="portrait" r:id="rId3"/>
  <drawing r:id="rId4"/>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P62"/>
  <sheetViews>
    <sheetView showGridLines="0" zoomScaleNormal="100" workbookViewId="0">
      <selection activeCell="C1" sqref="C1"/>
    </sheetView>
  </sheetViews>
  <sheetFormatPr defaultColWidth="8.7109375" defaultRowHeight="12" customHeight="1" x14ac:dyDescent="0.25"/>
  <cols>
    <col min="1" max="1" width="12.7109375" style="2" customWidth="1"/>
    <col min="2" max="6" width="16.7109375" style="2" customWidth="1"/>
    <col min="7" max="16384" width="8.7109375" style="2"/>
  </cols>
  <sheetData>
    <row r="1" spans="1:16" s="1" customFormat="1" ht="30" customHeight="1" x14ac:dyDescent="0.25">
      <c r="A1" s="83"/>
      <c r="B1" s="216"/>
      <c r="C1" s="407" t="s">
        <v>347</v>
      </c>
      <c r="D1" s="14"/>
      <c r="E1" s="147"/>
      <c r="F1" s="154"/>
    </row>
    <row r="2" spans="1:16" s="23" customFormat="1" ht="30" customHeight="1" x14ac:dyDescent="0.25">
      <c r="A2" s="21"/>
      <c r="B2" s="471" t="s">
        <v>331</v>
      </c>
      <c r="C2" s="471"/>
      <c r="D2" s="471"/>
      <c r="E2" s="472"/>
      <c r="F2" s="472"/>
      <c r="G2" s="31"/>
      <c r="H2" s="31"/>
      <c r="I2" s="31"/>
      <c r="J2" s="24"/>
      <c r="K2" s="24"/>
      <c r="L2" s="22"/>
      <c r="M2" s="22"/>
      <c r="N2" s="22"/>
      <c r="O2" s="12"/>
      <c r="P2" s="12"/>
    </row>
    <row r="3" spans="1:16" s="3" customFormat="1" ht="15" customHeight="1" x14ac:dyDescent="0.25">
      <c r="B3" s="473" t="s">
        <v>59</v>
      </c>
      <c r="C3" s="474"/>
      <c r="D3" s="474"/>
      <c r="E3" s="474"/>
      <c r="F3" s="474"/>
      <c r="G3" s="31"/>
      <c r="H3" s="31"/>
      <c r="I3" s="31"/>
      <c r="J3" s="8"/>
      <c r="K3" s="8"/>
      <c r="L3" s="8"/>
      <c r="M3" s="8"/>
      <c r="N3" s="8"/>
      <c r="O3" s="9"/>
      <c r="P3" s="9"/>
    </row>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spans="1:6" ht="15" customHeight="1" x14ac:dyDescent="0.25"/>
    <row r="18" spans="1:6" ht="15" customHeight="1" x14ac:dyDescent="0.25"/>
    <row r="19" spans="1:6" ht="15" customHeight="1" x14ac:dyDescent="0.25"/>
    <row r="20" spans="1:6" ht="15" customHeight="1" x14ac:dyDescent="0.25"/>
    <row r="21" spans="1:6" ht="15" customHeight="1" x14ac:dyDescent="0.25"/>
    <row r="22" spans="1:6" s="34" customFormat="1" ht="15" customHeight="1" x14ac:dyDescent="0.25"/>
    <row r="23" spans="1:6" s="34" customFormat="1" ht="15" customHeight="1" x14ac:dyDescent="0.25"/>
    <row r="24" spans="1:6" s="58" customFormat="1" ht="30" customHeight="1" x14ac:dyDescent="0.25">
      <c r="A24" s="59" t="s">
        <v>77</v>
      </c>
      <c r="B24" s="476" t="s">
        <v>342</v>
      </c>
      <c r="C24" s="477"/>
      <c r="D24" s="477"/>
      <c r="E24" s="477"/>
      <c r="F24" s="477"/>
    </row>
    <row r="25" spans="1:6" s="1" customFormat="1" ht="15" customHeight="1" x14ac:dyDescent="0.25">
      <c r="A25" s="90" t="s">
        <v>61</v>
      </c>
      <c r="B25" s="475" t="s">
        <v>300</v>
      </c>
      <c r="C25" s="416"/>
      <c r="D25" s="416"/>
      <c r="E25" s="416"/>
    </row>
    <row r="26" spans="1:6" s="1" customFormat="1" ht="15" customHeight="1" x14ac:dyDescent="0.2">
      <c r="A26" s="200" t="s">
        <v>266</v>
      </c>
      <c r="B26" s="376" t="s">
        <v>341</v>
      </c>
      <c r="C26" s="198"/>
      <c r="D26" s="199"/>
      <c r="E26" s="199"/>
    </row>
    <row r="27" spans="1:6" s="62" customFormat="1" ht="15" customHeight="1" x14ac:dyDescent="0.25">
      <c r="A27" s="243" t="s">
        <v>2</v>
      </c>
      <c r="B27" s="414" t="s">
        <v>317</v>
      </c>
      <c r="C27" s="414"/>
      <c r="D27" s="105"/>
      <c r="E27" s="105"/>
    </row>
    <row r="28" spans="1:6" s="34" customFormat="1" ht="15" customHeight="1" x14ac:dyDescent="0.25"/>
    <row r="29" spans="1:6" ht="15" customHeight="1" x14ac:dyDescent="0.25"/>
    <row r="30" spans="1:6" s="34" customFormat="1" ht="15" customHeight="1" x14ac:dyDescent="0.25"/>
    <row r="31" spans="1:6" s="34" customFormat="1" ht="15" customHeight="1" x14ac:dyDescent="0.25"/>
    <row r="32" spans="1:6" s="34" customFormat="1" ht="15" customHeight="1" x14ac:dyDescent="0.25"/>
    <row r="33" s="34" customFormat="1" ht="15" customHeight="1" x14ac:dyDescent="0.25"/>
    <row r="34" s="34" customFormat="1" ht="15" customHeight="1" x14ac:dyDescent="0.25"/>
    <row r="35" s="34" customFormat="1" ht="15" customHeight="1" x14ac:dyDescent="0.25"/>
    <row r="36" s="34" customFormat="1" ht="15" customHeight="1" x14ac:dyDescent="0.25"/>
    <row r="37" s="34" customFormat="1" ht="15" customHeight="1" x14ac:dyDescent="0.25"/>
    <row r="38" s="34" customFormat="1" ht="12" customHeight="1" x14ac:dyDescent="0.25"/>
    <row r="39" s="34" customFormat="1" ht="12" customHeight="1" x14ac:dyDescent="0.25"/>
    <row r="40" s="34" customFormat="1" ht="12" customHeight="1" x14ac:dyDescent="0.25"/>
    <row r="41" s="34" customFormat="1" ht="12" customHeight="1" x14ac:dyDescent="0.25"/>
    <row r="42" s="34" customFormat="1" ht="12" customHeight="1" x14ac:dyDescent="0.25"/>
    <row r="43" s="34" customFormat="1" ht="12" customHeight="1" x14ac:dyDescent="0.25"/>
    <row r="44" s="34" customFormat="1" ht="12" customHeight="1" x14ac:dyDescent="0.25"/>
    <row r="45" s="34" customFormat="1" ht="12" customHeight="1" x14ac:dyDescent="0.25"/>
    <row r="53" spans="1:16" ht="12" customHeight="1" x14ac:dyDescent="0.25">
      <c r="A53" s="33"/>
      <c r="B53" s="33"/>
      <c r="C53" s="33"/>
      <c r="D53" s="33"/>
      <c r="E53" s="33"/>
      <c r="F53" s="33"/>
      <c r="G53" s="33"/>
      <c r="H53" s="33"/>
      <c r="I53" s="33"/>
    </row>
    <row r="54" spans="1:16" ht="12" customHeight="1" x14ac:dyDescent="0.25">
      <c r="A54" s="33"/>
      <c r="B54" s="33"/>
      <c r="C54" s="33"/>
      <c r="D54" s="33"/>
      <c r="E54" s="33"/>
      <c r="F54" s="33"/>
      <c r="G54" s="33"/>
      <c r="H54" s="33"/>
      <c r="I54" s="33"/>
    </row>
    <row r="55" spans="1:16" ht="12" customHeight="1" x14ac:dyDescent="0.25">
      <c r="A55" s="29"/>
      <c r="B55" s="52"/>
      <c r="C55" s="30"/>
      <c r="D55" s="30"/>
      <c r="E55" s="30"/>
      <c r="F55" s="30"/>
      <c r="G55" s="30"/>
      <c r="H55" s="30"/>
      <c r="I55" s="30"/>
      <c r="J55" s="10"/>
      <c r="K55" s="10"/>
      <c r="L55" s="7"/>
      <c r="M55" s="7"/>
      <c r="N55" s="7"/>
      <c r="O55" s="6"/>
      <c r="P55" s="6"/>
    </row>
    <row r="56" spans="1:16" ht="12" customHeight="1" x14ac:dyDescent="0.25">
      <c r="A56" s="29"/>
      <c r="B56" s="53"/>
      <c r="C56" s="30"/>
      <c r="D56" s="30"/>
      <c r="E56" s="30"/>
      <c r="F56" s="30"/>
      <c r="G56" s="30"/>
      <c r="H56" s="30"/>
      <c r="I56" s="30"/>
      <c r="J56" s="10"/>
      <c r="K56" s="10"/>
      <c r="L56" s="6"/>
      <c r="M56" s="6"/>
      <c r="N56" s="6"/>
      <c r="O56" s="6"/>
      <c r="P56" s="6"/>
    </row>
    <row r="57" spans="1:16" ht="12" customHeight="1" x14ac:dyDescent="0.25">
      <c r="A57" s="29"/>
      <c r="B57" s="54"/>
      <c r="C57" s="32"/>
      <c r="D57" s="32"/>
      <c r="E57" s="32"/>
      <c r="F57" s="32"/>
      <c r="G57" s="32"/>
      <c r="H57" s="32"/>
      <c r="I57" s="32"/>
      <c r="J57" s="10"/>
      <c r="K57" s="10"/>
      <c r="L57" s="6"/>
      <c r="M57" s="6"/>
      <c r="N57" s="6"/>
      <c r="O57" s="6"/>
      <c r="P57" s="6"/>
    </row>
    <row r="58" spans="1:16" ht="12" customHeight="1" x14ac:dyDescent="0.25">
      <c r="A58" s="29"/>
      <c r="B58" s="55"/>
      <c r="C58" s="29"/>
      <c r="D58" s="30"/>
      <c r="E58" s="30"/>
      <c r="F58" s="30"/>
      <c r="G58" s="30"/>
      <c r="H58" s="30"/>
      <c r="I58" s="30"/>
      <c r="J58" s="10"/>
      <c r="K58" s="10"/>
      <c r="L58" s="6"/>
      <c r="M58" s="6"/>
      <c r="N58" s="6"/>
      <c r="O58" s="6"/>
      <c r="P58" s="6"/>
    </row>
    <row r="59" spans="1:16" s="33" customFormat="1" ht="12" customHeight="1" x14ac:dyDescent="0.25">
      <c r="B59" s="53"/>
      <c r="C59" s="27"/>
      <c r="D59" s="26"/>
      <c r="E59" s="26"/>
      <c r="F59" s="26"/>
    </row>
    <row r="60" spans="1:16" s="33" customFormat="1" ht="12" customHeight="1" x14ac:dyDescent="0.25">
      <c r="B60" s="54"/>
      <c r="C60" s="25"/>
      <c r="D60" s="26"/>
      <c r="E60" s="26"/>
      <c r="F60" s="26"/>
    </row>
    <row r="61" spans="1:16" s="33" customFormat="1" ht="12" customHeight="1" x14ac:dyDescent="0.25">
      <c r="B61" s="55"/>
      <c r="C61" s="27"/>
      <c r="D61" s="26"/>
      <c r="E61" s="26"/>
      <c r="F61" s="26"/>
    </row>
    <row r="62" spans="1:16" s="33" customFormat="1" ht="12" customHeight="1" x14ac:dyDescent="0.25"/>
  </sheetData>
  <mergeCells count="5">
    <mergeCell ref="B2:F2"/>
    <mergeCell ref="B3:F3"/>
    <mergeCell ref="B25:E25"/>
    <mergeCell ref="B24:F24"/>
    <mergeCell ref="B27:C27"/>
  </mergeCells>
  <hyperlinks>
    <hyperlink ref="B27" r:id="rId1" display="http://observatorioemigracao.pt/np4/7196.html" xr:uid="{00000000-0004-0000-0B00-000000000000}"/>
    <hyperlink ref="B27:C27" r:id="rId2" display="http://observatorioemigracao.pt/np4/7952.html" xr:uid="{00000000-0004-0000-0B00-000001000000}"/>
    <hyperlink ref="C1" location="Índice!A1" display="ÍNDICE Ç" xr:uid="{00000000-0004-0000-0B00-000002000000}"/>
  </hyperlinks>
  <pageMargins left="0.23622047244094491" right="0.23622047244094491" top="0.74803149606299213" bottom="0.74803149606299213" header="0.31496062992125984" footer="0.31496062992125984"/>
  <pageSetup paperSize="9" orientation="portrait" horizontalDpi="4294967293" verticalDpi="0" r:id="rId3"/>
  <headerFooter>
    <oddFooter>&amp;C&amp;"Arial,Negrito"&amp;8&amp;P/&amp;N</oddFooter>
  </headerFooter>
  <drawing r:id="rId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P62"/>
  <sheetViews>
    <sheetView showGridLines="0" zoomScaleNormal="100" workbookViewId="0">
      <selection activeCell="C1" sqref="C1"/>
    </sheetView>
  </sheetViews>
  <sheetFormatPr defaultColWidth="8.7109375" defaultRowHeight="12" customHeight="1" x14ac:dyDescent="0.25"/>
  <cols>
    <col min="1" max="1" width="12.7109375" style="34" customWidth="1"/>
    <col min="2" max="6" width="16.7109375" style="34" customWidth="1"/>
    <col min="7" max="16384" width="8.7109375" style="34"/>
  </cols>
  <sheetData>
    <row r="1" spans="1:16" s="1" customFormat="1" ht="30" customHeight="1" x14ac:dyDescent="0.25">
      <c r="A1" s="83"/>
      <c r="B1" s="216"/>
      <c r="C1" s="407" t="s">
        <v>347</v>
      </c>
      <c r="D1" s="14"/>
      <c r="E1" s="147"/>
      <c r="F1" s="154"/>
    </row>
    <row r="2" spans="1:16" s="23" customFormat="1" ht="30" customHeight="1" x14ac:dyDescent="0.25">
      <c r="A2" s="21"/>
      <c r="B2" s="471" t="s">
        <v>332</v>
      </c>
      <c r="C2" s="471"/>
      <c r="D2" s="471"/>
      <c r="E2" s="472"/>
      <c r="F2" s="472"/>
      <c r="G2" s="31"/>
      <c r="H2" s="31"/>
      <c r="I2" s="31"/>
      <c r="J2" s="28"/>
      <c r="K2" s="28"/>
      <c r="L2" s="22"/>
      <c r="M2" s="22"/>
      <c r="N2" s="22"/>
      <c r="O2" s="31"/>
      <c r="P2" s="31"/>
    </row>
    <row r="3" spans="1:16" s="11" customFormat="1" ht="15" customHeight="1" x14ac:dyDescent="0.25">
      <c r="B3" s="473" t="s">
        <v>59</v>
      </c>
      <c r="C3" s="474"/>
      <c r="D3" s="474"/>
      <c r="E3" s="474"/>
      <c r="F3" s="474"/>
      <c r="G3" s="31"/>
      <c r="H3" s="31"/>
      <c r="I3" s="31"/>
      <c r="J3" s="8"/>
      <c r="K3" s="8"/>
      <c r="L3" s="8"/>
      <c r="M3" s="8"/>
      <c r="N3" s="8"/>
      <c r="O3" s="31"/>
      <c r="P3" s="31"/>
    </row>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spans="1:6" ht="15" customHeight="1" x14ac:dyDescent="0.25"/>
    <row r="18" spans="1:6" ht="15" customHeight="1" x14ac:dyDescent="0.25"/>
    <row r="19" spans="1:6" ht="15" customHeight="1" x14ac:dyDescent="0.25"/>
    <row r="20" spans="1:6" ht="15" customHeight="1" x14ac:dyDescent="0.25"/>
    <row r="21" spans="1:6" ht="15" customHeight="1" x14ac:dyDescent="0.25"/>
    <row r="22" spans="1:6" ht="15" customHeight="1" x14ac:dyDescent="0.25"/>
    <row r="23" spans="1:6" s="57" customFormat="1" ht="15" customHeight="1" x14ac:dyDescent="0.25"/>
    <row r="24" spans="1:6" ht="30" customHeight="1" x14ac:dyDescent="0.25">
      <c r="A24" s="59" t="s">
        <v>77</v>
      </c>
      <c r="B24" s="478" t="s">
        <v>307</v>
      </c>
      <c r="C24" s="477"/>
      <c r="D24" s="477"/>
      <c r="E24" s="477"/>
      <c r="F24" s="477"/>
    </row>
    <row r="25" spans="1:6" s="1" customFormat="1" ht="15" customHeight="1" x14ac:dyDescent="0.25">
      <c r="A25" s="90" t="s">
        <v>61</v>
      </c>
      <c r="B25" s="450" t="s">
        <v>300</v>
      </c>
      <c r="C25" s="416"/>
      <c r="D25" s="416"/>
      <c r="E25" s="416"/>
    </row>
    <row r="26" spans="1:6" s="1" customFormat="1" ht="15" customHeight="1" x14ac:dyDescent="0.2">
      <c r="A26" s="200" t="s">
        <v>266</v>
      </c>
      <c r="B26" s="376" t="s">
        <v>341</v>
      </c>
      <c r="C26" s="198"/>
      <c r="D26" s="199"/>
      <c r="E26" s="199"/>
    </row>
    <row r="27" spans="1:6" s="62" customFormat="1" ht="15" customHeight="1" x14ac:dyDescent="0.25">
      <c r="A27" s="243" t="s">
        <v>2</v>
      </c>
      <c r="B27" s="414" t="s">
        <v>317</v>
      </c>
      <c r="C27" s="414"/>
      <c r="D27" s="105"/>
      <c r="E27" s="105"/>
    </row>
    <row r="28" spans="1:6" ht="15" customHeight="1" x14ac:dyDescent="0.25"/>
    <row r="29" spans="1:6" ht="15" customHeight="1" x14ac:dyDescent="0.25"/>
    <row r="30" spans="1:6" ht="15" customHeight="1" x14ac:dyDescent="0.25"/>
    <row r="31" spans="1:6" ht="15" customHeight="1" x14ac:dyDescent="0.25"/>
    <row r="32" spans="1:6" ht="15" customHeight="1" x14ac:dyDescent="0.25"/>
    <row r="33" ht="15" customHeight="1" x14ac:dyDescent="0.25"/>
    <row r="34" ht="15" customHeight="1" x14ac:dyDescent="0.25"/>
    <row r="35" ht="15" customHeight="1" x14ac:dyDescent="0.25"/>
    <row r="36" ht="15" customHeight="1" x14ac:dyDescent="0.25"/>
    <row r="37" ht="15" customHeight="1" x14ac:dyDescent="0.25"/>
    <row r="38" ht="15" customHeight="1" x14ac:dyDescent="0.25"/>
    <row r="53" spans="1:14" ht="12" customHeight="1" x14ac:dyDescent="0.25">
      <c r="A53" s="33"/>
      <c r="B53" s="33"/>
      <c r="C53" s="33"/>
      <c r="D53" s="33"/>
      <c r="E53" s="33"/>
      <c r="F53" s="33"/>
      <c r="G53" s="33"/>
      <c r="H53" s="33"/>
      <c r="I53" s="33"/>
    </row>
    <row r="54" spans="1:14" ht="12" customHeight="1" x14ac:dyDescent="0.25">
      <c r="A54" s="33"/>
      <c r="B54" s="33"/>
      <c r="C54" s="33"/>
      <c r="D54" s="33"/>
      <c r="E54" s="33"/>
      <c r="F54" s="33"/>
      <c r="G54" s="33"/>
      <c r="H54" s="33"/>
      <c r="I54" s="33"/>
    </row>
    <row r="55" spans="1:14" ht="12" customHeight="1" x14ac:dyDescent="0.25">
      <c r="A55" s="29"/>
      <c r="B55" s="52"/>
      <c r="C55" s="30"/>
      <c r="D55" s="30"/>
      <c r="E55" s="30"/>
      <c r="F55" s="30"/>
      <c r="G55" s="30"/>
      <c r="H55" s="30"/>
      <c r="I55" s="30"/>
      <c r="L55" s="7"/>
      <c r="M55" s="7"/>
      <c r="N55" s="7"/>
    </row>
    <row r="56" spans="1:14" ht="12" customHeight="1" x14ac:dyDescent="0.25">
      <c r="A56" s="29"/>
      <c r="B56" s="53"/>
      <c r="C56" s="30"/>
      <c r="D56" s="30"/>
      <c r="E56" s="30"/>
      <c r="F56" s="30"/>
      <c r="G56" s="30"/>
      <c r="H56" s="30"/>
      <c r="I56" s="30"/>
    </row>
    <row r="57" spans="1:14" ht="12" customHeight="1" x14ac:dyDescent="0.25">
      <c r="A57" s="29"/>
      <c r="B57" s="54"/>
      <c r="C57" s="32"/>
      <c r="D57" s="32"/>
      <c r="E57" s="32"/>
      <c r="F57" s="32"/>
      <c r="G57" s="32"/>
      <c r="H57" s="32"/>
      <c r="I57" s="32"/>
    </row>
    <row r="58" spans="1:14" ht="12" customHeight="1" x14ac:dyDescent="0.25">
      <c r="A58" s="29"/>
      <c r="B58" s="55"/>
      <c r="C58" s="29"/>
      <c r="D58" s="30"/>
      <c r="E58" s="30"/>
      <c r="F58" s="30"/>
      <c r="G58" s="30"/>
      <c r="H58" s="30"/>
      <c r="I58" s="30"/>
    </row>
    <row r="59" spans="1:14" s="33" customFormat="1" ht="12" customHeight="1" x14ac:dyDescent="0.25">
      <c r="B59" s="53"/>
      <c r="C59" s="27"/>
      <c r="D59" s="26"/>
      <c r="E59" s="26"/>
      <c r="F59" s="26"/>
    </row>
    <row r="60" spans="1:14" s="33" customFormat="1" ht="12" customHeight="1" x14ac:dyDescent="0.25">
      <c r="B60" s="54"/>
      <c r="C60" s="25"/>
      <c r="D60" s="26"/>
      <c r="E60" s="26"/>
      <c r="F60" s="26"/>
    </row>
    <row r="61" spans="1:14" s="33" customFormat="1" ht="12" customHeight="1" x14ac:dyDescent="0.25">
      <c r="B61" s="55"/>
      <c r="C61" s="27"/>
      <c r="D61" s="26"/>
      <c r="E61" s="26"/>
      <c r="F61" s="26"/>
    </row>
    <row r="62" spans="1:14" s="33" customFormat="1" ht="12" customHeight="1" x14ac:dyDescent="0.25"/>
  </sheetData>
  <mergeCells count="5">
    <mergeCell ref="B2:F2"/>
    <mergeCell ref="B3:F3"/>
    <mergeCell ref="B25:E25"/>
    <mergeCell ref="B24:F24"/>
    <mergeCell ref="B27:C27"/>
  </mergeCells>
  <hyperlinks>
    <hyperlink ref="B27" r:id="rId1" display="http://observatorioemigracao.pt/np4/7196.html" xr:uid="{00000000-0004-0000-0C00-000000000000}"/>
    <hyperlink ref="B27:C27" r:id="rId2" display="http://observatorioemigracao.pt/np4/7952.html" xr:uid="{00000000-0004-0000-0C00-000001000000}"/>
    <hyperlink ref="C1" location="Índice!A1" display="ÍNDICE Ç" xr:uid="{00000000-0004-0000-0C00-000002000000}"/>
  </hyperlinks>
  <pageMargins left="0.23622047244094491" right="0.23622047244094491" top="0.74803149606299213" bottom="0.74803149606299213" header="0.31496062992125984" footer="0.31496062992125984"/>
  <pageSetup paperSize="9" orientation="portrait" horizontalDpi="4294967293" verticalDpi="0" r:id="rId3"/>
  <headerFooter>
    <oddFooter>&amp;C&amp;"Arial,Negrito"&amp;8&amp;P/&amp;N</oddFooter>
  </headerFooter>
  <drawing r:id="rId4"/>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P71"/>
  <sheetViews>
    <sheetView showGridLines="0" zoomScaleNormal="100" workbookViewId="0">
      <selection activeCell="C1" sqref="C1"/>
    </sheetView>
  </sheetViews>
  <sheetFormatPr defaultColWidth="8.7109375" defaultRowHeight="12" customHeight="1" x14ac:dyDescent="0.25"/>
  <cols>
    <col min="1" max="1" width="12.7109375" style="34" customWidth="1"/>
    <col min="2" max="6" width="16.7109375" style="34" customWidth="1"/>
    <col min="7" max="8" width="8.7109375" style="34"/>
    <col min="9" max="9" width="13.42578125" style="34" bestFit="1" customWidth="1"/>
    <col min="10" max="16384" width="8.7109375" style="34"/>
  </cols>
  <sheetData>
    <row r="1" spans="1:16" s="1" customFormat="1" ht="30" customHeight="1" x14ac:dyDescent="0.25">
      <c r="A1" s="83"/>
      <c r="B1" s="216"/>
      <c r="C1" s="407" t="s">
        <v>347</v>
      </c>
      <c r="D1" s="14"/>
      <c r="E1" s="147"/>
      <c r="F1" s="154"/>
    </row>
    <row r="2" spans="1:16" s="23" customFormat="1" ht="45" customHeight="1" x14ac:dyDescent="0.25">
      <c r="A2" s="21"/>
      <c r="B2" s="471" t="s">
        <v>333</v>
      </c>
      <c r="C2" s="471"/>
      <c r="D2" s="471"/>
      <c r="E2" s="472"/>
      <c r="F2" s="472"/>
      <c r="G2" s="31"/>
      <c r="H2" s="31"/>
      <c r="I2" s="31"/>
      <c r="J2" s="28"/>
      <c r="K2" s="28"/>
      <c r="L2" s="22"/>
      <c r="M2" s="22"/>
      <c r="N2" s="22"/>
      <c r="O2" s="31"/>
      <c r="P2" s="31"/>
    </row>
    <row r="3" spans="1:16" s="11" customFormat="1" ht="15" customHeight="1" x14ac:dyDescent="0.25">
      <c r="B3" s="473" t="s">
        <v>59</v>
      </c>
      <c r="C3" s="474"/>
      <c r="D3" s="474"/>
      <c r="E3" s="474"/>
      <c r="F3" s="474"/>
      <c r="G3" s="31"/>
      <c r="H3" s="31"/>
      <c r="I3" s="31"/>
      <c r="J3" s="8"/>
      <c r="K3" s="8"/>
      <c r="L3" s="8"/>
      <c r="M3" s="8"/>
      <c r="N3" s="8"/>
      <c r="O3" s="31"/>
      <c r="P3" s="31"/>
    </row>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ht="15" customHeight="1" x14ac:dyDescent="0.25"/>
    <row r="18" ht="15" customHeight="1" x14ac:dyDescent="0.25"/>
    <row r="19" ht="15" customHeight="1" x14ac:dyDescent="0.25"/>
    <row r="20" ht="15" customHeight="1" x14ac:dyDescent="0.25"/>
    <row r="21" ht="15" customHeight="1" x14ac:dyDescent="0.25"/>
    <row r="22" ht="15" customHeight="1" x14ac:dyDescent="0.25"/>
    <row r="23" ht="15" customHeight="1" x14ac:dyDescent="0.25"/>
    <row r="24" ht="15" customHeight="1" x14ac:dyDescent="0.25"/>
    <row r="25" ht="15" customHeight="1" x14ac:dyDescent="0.25"/>
    <row r="26" ht="15" customHeight="1" x14ac:dyDescent="0.25"/>
    <row r="27" ht="15" customHeight="1" x14ac:dyDescent="0.25"/>
    <row r="28" ht="15" customHeight="1" x14ac:dyDescent="0.25"/>
    <row r="29" ht="15" customHeight="1" x14ac:dyDescent="0.25"/>
    <row r="30" ht="15" customHeight="1" x14ac:dyDescent="0.25"/>
    <row r="31" ht="15" customHeight="1" x14ac:dyDescent="0.25"/>
    <row r="32" ht="15" customHeight="1" x14ac:dyDescent="0.25"/>
    <row r="33" spans="1:5" ht="15" customHeight="1" x14ac:dyDescent="0.25"/>
    <row r="34" spans="1:5" s="1" customFormat="1" ht="15" customHeight="1" x14ac:dyDescent="0.25">
      <c r="A34" s="90" t="s">
        <v>61</v>
      </c>
      <c r="B34" s="450" t="s">
        <v>300</v>
      </c>
      <c r="C34" s="416"/>
      <c r="D34" s="416"/>
      <c r="E34" s="416"/>
    </row>
    <row r="35" spans="1:5" s="1" customFormat="1" ht="15" customHeight="1" x14ac:dyDescent="0.2">
      <c r="A35" s="200" t="s">
        <v>266</v>
      </c>
      <c r="B35" s="376" t="s">
        <v>341</v>
      </c>
      <c r="C35" s="198"/>
      <c r="D35" s="199"/>
      <c r="E35" s="199"/>
    </row>
    <row r="36" spans="1:5" s="62" customFormat="1" ht="15" customHeight="1" x14ac:dyDescent="0.25">
      <c r="A36" s="243" t="s">
        <v>2</v>
      </c>
      <c r="B36" s="414" t="s">
        <v>317</v>
      </c>
      <c r="C36" s="414"/>
      <c r="D36" s="105"/>
      <c r="E36" s="105"/>
    </row>
    <row r="37" spans="1:5" ht="15" customHeight="1" x14ac:dyDescent="0.25"/>
    <row r="38" spans="1:5" ht="15" customHeight="1" x14ac:dyDescent="0.25"/>
    <row r="39" spans="1:5" ht="15" customHeight="1" x14ac:dyDescent="0.25"/>
    <row r="40" spans="1:5" ht="15" customHeight="1" x14ac:dyDescent="0.25"/>
    <row r="41" spans="1:5" ht="15" customHeight="1" x14ac:dyDescent="0.25"/>
    <row r="42" spans="1:5" ht="15" customHeight="1" x14ac:dyDescent="0.25"/>
    <row r="43" spans="1:5" ht="15" customHeight="1" x14ac:dyDescent="0.25"/>
    <row r="44" spans="1:5" ht="15" customHeight="1" x14ac:dyDescent="0.25"/>
    <row r="45" spans="1:5" ht="15" customHeight="1" x14ac:dyDescent="0.25"/>
    <row r="46" spans="1:5" ht="15" customHeight="1" x14ac:dyDescent="0.25"/>
    <row r="47" spans="1:5" ht="15" customHeight="1" x14ac:dyDescent="0.25"/>
    <row r="62" spans="1:14" ht="12" customHeight="1" x14ac:dyDescent="0.25">
      <c r="A62" s="33"/>
      <c r="B62" s="33"/>
      <c r="C62" s="33"/>
      <c r="D62" s="33"/>
      <c r="E62" s="33"/>
      <c r="F62" s="33"/>
      <c r="G62" s="33"/>
      <c r="H62" s="33"/>
      <c r="I62" s="33"/>
    </row>
    <row r="63" spans="1:14" ht="12" customHeight="1" x14ac:dyDescent="0.25">
      <c r="A63" s="33"/>
      <c r="B63" s="33"/>
      <c r="C63" s="33"/>
      <c r="D63" s="33"/>
      <c r="E63" s="33"/>
      <c r="F63" s="33"/>
      <c r="G63" s="33"/>
      <c r="H63" s="33"/>
      <c r="I63" s="33"/>
    </row>
    <row r="64" spans="1:14" ht="12" customHeight="1" x14ac:dyDescent="0.25">
      <c r="A64" s="29"/>
      <c r="B64" s="52"/>
      <c r="C64" s="30"/>
      <c r="D64" s="30"/>
      <c r="E64" s="30"/>
      <c r="F64" s="30"/>
      <c r="G64" s="30"/>
      <c r="H64" s="30"/>
      <c r="I64" s="30"/>
      <c r="L64" s="7"/>
      <c r="M64" s="7"/>
      <c r="N64" s="7"/>
    </row>
    <row r="65" spans="1:9" ht="12" customHeight="1" x14ac:dyDescent="0.25">
      <c r="A65" s="29"/>
      <c r="B65" s="53"/>
      <c r="C65" s="30"/>
      <c r="D65" s="30"/>
      <c r="E65" s="30"/>
      <c r="F65" s="30"/>
      <c r="G65" s="30"/>
      <c r="H65" s="30"/>
      <c r="I65" s="30"/>
    </row>
    <row r="66" spans="1:9" ht="12" customHeight="1" x14ac:dyDescent="0.25">
      <c r="A66" s="29"/>
      <c r="B66" s="54"/>
      <c r="C66" s="32"/>
      <c r="D66" s="32"/>
      <c r="E66" s="32"/>
      <c r="F66" s="32"/>
      <c r="G66" s="32"/>
      <c r="H66" s="32"/>
      <c r="I66" s="32"/>
    </row>
    <row r="67" spans="1:9" ht="12" customHeight="1" x14ac:dyDescent="0.25">
      <c r="A67" s="29"/>
      <c r="B67" s="55"/>
      <c r="C67" s="29"/>
      <c r="D67" s="30"/>
      <c r="E67" s="30"/>
      <c r="F67" s="30"/>
      <c r="G67" s="30"/>
      <c r="H67" s="30"/>
      <c r="I67" s="30"/>
    </row>
    <row r="68" spans="1:9" s="33" customFormat="1" ht="12" customHeight="1" x14ac:dyDescent="0.25">
      <c r="B68" s="53"/>
      <c r="C68" s="27"/>
      <c r="D68" s="26"/>
      <c r="E68" s="26"/>
      <c r="F68" s="26"/>
    </row>
    <row r="69" spans="1:9" s="33" customFormat="1" ht="12" customHeight="1" x14ac:dyDescent="0.25">
      <c r="B69" s="54"/>
      <c r="C69" s="25"/>
      <c r="D69" s="26"/>
      <c r="E69" s="26"/>
      <c r="F69" s="26"/>
    </row>
    <row r="70" spans="1:9" s="33" customFormat="1" ht="12" customHeight="1" x14ac:dyDescent="0.25">
      <c r="B70" s="55"/>
      <c r="C70" s="27"/>
      <c r="D70" s="26"/>
      <c r="E70" s="26"/>
      <c r="F70" s="26"/>
    </row>
    <row r="71" spans="1:9" s="33" customFormat="1" ht="12" customHeight="1" x14ac:dyDescent="0.25"/>
  </sheetData>
  <mergeCells count="4">
    <mergeCell ref="B2:F2"/>
    <mergeCell ref="B3:F3"/>
    <mergeCell ref="B34:E34"/>
    <mergeCell ref="B36:C36"/>
  </mergeCells>
  <hyperlinks>
    <hyperlink ref="B36" r:id="rId1" display="http://observatorioemigracao.pt/np4/7196.html" xr:uid="{00000000-0004-0000-0D00-000000000000}"/>
    <hyperlink ref="B36:C36" r:id="rId2" display="http://observatorioemigracao.pt/np4/7952.html" xr:uid="{00000000-0004-0000-0D00-000001000000}"/>
    <hyperlink ref="C1" location="Índice!A1" display="ÍNDICE Ç" xr:uid="{00000000-0004-0000-0D00-000002000000}"/>
  </hyperlinks>
  <pageMargins left="0.23622047244094491" right="0.23622047244094491" top="0.74803149606299213" bottom="0.74803149606299213" header="0.31496062992125984" footer="0.31496062992125984"/>
  <pageSetup paperSize="9" orientation="portrait" horizontalDpi="4294967293" verticalDpi="0" r:id="rId3"/>
  <headerFooter>
    <oddFooter>&amp;C&amp;"Arial,Negrito"&amp;8&amp;P/&amp;N</oddFooter>
  </headerFooter>
  <drawing r:id="rId4"/>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P71"/>
  <sheetViews>
    <sheetView showGridLines="0" zoomScaleNormal="100" workbookViewId="0">
      <selection activeCell="C1" sqref="C1"/>
    </sheetView>
  </sheetViews>
  <sheetFormatPr defaultColWidth="8.7109375" defaultRowHeight="12" customHeight="1" x14ac:dyDescent="0.25"/>
  <cols>
    <col min="1" max="1" width="12.7109375" style="147" customWidth="1"/>
    <col min="2" max="6" width="16.7109375" style="147" customWidth="1"/>
    <col min="7" max="16384" width="8.7109375" style="147"/>
  </cols>
  <sheetData>
    <row r="1" spans="1:16" s="1" customFormat="1" ht="30" customHeight="1" x14ac:dyDescent="0.25">
      <c r="A1" s="83"/>
      <c r="B1" s="216"/>
      <c r="C1" s="407" t="s">
        <v>347</v>
      </c>
      <c r="D1" s="14"/>
      <c r="E1" s="148"/>
      <c r="F1" s="154"/>
    </row>
    <row r="2" spans="1:16" s="23" customFormat="1" ht="45" customHeight="1" x14ac:dyDescent="0.25">
      <c r="A2" s="174"/>
      <c r="B2" s="471" t="s">
        <v>334</v>
      </c>
      <c r="C2" s="471"/>
      <c r="D2" s="471"/>
      <c r="E2" s="472"/>
      <c r="F2" s="472"/>
      <c r="G2" s="121"/>
      <c r="H2" s="121"/>
      <c r="I2" s="121"/>
      <c r="J2" s="159"/>
      <c r="K2" s="159"/>
      <c r="L2" s="22"/>
      <c r="M2" s="22"/>
      <c r="N2" s="22"/>
      <c r="O2" s="121"/>
      <c r="P2" s="121"/>
    </row>
    <row r="3" spans="1:16" s="11" customFormat="1" ht="15" customHeight="1" x14ac:dyDescent="0.25">
      <c r="A3" s="112"/>
      <c r="B3" s="479" t="s">
        <v>253</v>
      </c>
      <c r="C3" s="480"/>
      <c r="D3" s="481" t="s">
        <v>263</v>
      </c>
      <c r="E3" s="482"/>
      <c r="F3" s="482"/>
      <c r="G3" s="121"/>
      <c r="H3" s="121"/>
      <c r="I3" s="121"/>
      <c r="J3" s="8"/>
      <c r="K3" s="8"/>
      <c r="L3" s="8"/>
      <c r="M3" s="8"/>
      <c r="N3" s="8"/>
      <c r="O3" s="121"/>
      <c r="P3" s="121"/>
    </row>
    <row r="4" spans="1:16" ht="15" customHeight="1" x14ac:dyDescent="0.25">
      <c r="A4" s="141"/>
      <c r="B4" s="141"/>
      <c r="C4" s="141"/>
      <c r="D4" s="141"/>
      <c r="E4" s="141"/>
      <c r="F4" s="141"/>
    </row>
    <row r="5" spans="1:16" ht="15" customHeight="1" x14ac:dyDescent="0.25">
      <c r="A5" s="141"/>
      <c r="B5" s="141"/>
      <c r="C5" s="141"/>
      <c r="D5" s="141"/>
      <c r="E5" s="141"/>
      <c r="F5" s="141"/>
    </row>
    <row r="6" spans="1:16" ht="15" customHeight="1" x14ac:dyDescent="0.25">
      <c r="A6" s="141"/>
      <c r="B6" s="141"/>
      <c r="C6" s="141"/>
      <c r="D6" s="141"/>
      <c r="E6" s="141"/>
      <c r="F6" s="141"/>
    </row>
    <row r="7" spans="1:16" ht="15" customHeight="1" x14ac:dyDescent="0.25">
      <c r="A7" s="141"/>
      <c r="B7" s="141"/>
      <c r="C7" s="141"/>
      <c r="D7" s="141"/>
      <c r="E7" s="141"/>
      <c r="F7" s="141"/>
    </row>
    <row r="8" spans="1:16" ht="15" customHeight="1" x14ac:dyDescent="0.25">
      <c r="A8" s="141"/>
      <c r="B8" s="141"/>
      <c r="C8" s="141"/>
      <c r="D8" s="141"/>
      <c r="E8" s="141"/>
      <c r="F8" s="141"/>
    </row>
    <row r="9" spans="1:16" ht="15" customHeight="1" x14ac:dyDescent="0.25">
      <c r="A9" s="141"/>
      <c r="B9" s="141"/>
      <c r="C9" s="141"/>
      <c r="D9" s="141"/>
      <c r="E9" s="141"/>
      <c r="F9" s="141"/>
    </row>
    <row r="10" spans="1:16" ht="15" customHeight="1" x14ac:dyDescent="0.25">
      <c r="A10" s="141"/>
      <c r="B10" s="141"/>
      <c r="C10" s="141"/>
      <c r="D10" s="141"/>
      <c r="E10" s="141"/>
      <c r="F10" s="141"/>
    </row>
    <row r="11" spans="1:16" ht="15" customHeight="1" x14ac:dyDescent="0.25">
      <c r="A11" s="141"/>
      <c r="B11" s="141"/>
      <c r="C11" s="141"/>
      <c r="D11" s="141"/>
      <c r="E11" s="141"/>
      <c r="F11" s="141"/>
    </row>
    <row r="12" spans="1:16" ht="15" customHeight="1" x14ac:dyDescent="0.25">
      <c r="A12" s="141"/>
      <c r="B12" s="141"/>
      <c r="C12" s="141"/>
      <c r="D12" s="141"/>
      <c r="E12" s="141"/>
      <c r="F12" s="141"/>
    </row>
    <row r="13" spans="1:16" ht="15" customHeight="1" x14ac:dyDescent="0.25">
      <c r="A13" s="141"/>
      <c r="B13" s="141"/>
      <c r="C13" s="141"/>
      <c r="D13" s="141"/>
      <c r="E13" s="141"/>
      <c r="F13" s="141"/>
    </row>
    <row r="14" spans="1:16" ht="15" customHeight="1" x14ac:dyDescent="0.25">
      <c r="A14" s="141"/>
      <c r="B14" s="141"/>
      <c r="C14" s="141"/>
      <c r="D14" s="141"/>
      <c r="E14" s="141"/>
      <c r="F14" s="141"/>
    </row>
    <row r="15" spans="1:16" ht="15" customHeight="1" x14ac:dyDescent="0.25">
      <c r="A15" s="141"/>
      <c r="B15" s="141"/>
      <c r="C15" s="141"/>
      <c r="D15" s="141"/>
      <c r="E15" s="141"/>
      <c r="F15" s="141"/>
    </row>
    <row r="16" spans="1:16" ht="15" customHeight="1" x14ac:dyDescent="0.25">
      <c r="A16" s="141"/>
      <c r="B16" s="141"/>
      <c r="C16" s="141"/>
      <c r="D16" s="141"/>
      <c r="E16" s="141"/>
      <c r="F16" s="141"/>
    </row>
    <row r="17" spans="1:6" ht="15" customHeight="1" x14ac:dyDescent="0.25">
      <c r="A17" s="141"/>
      <c r="B17" s="141"/>
      <c r="C17" s="141"/>
      <c r="D17" s="141"/>
      <c r="E17" s="141"/>
      <c r="F17" s="141"/>
    </row>
    <row r="18" spans="1:6" ht="15" customHeight="1" x14ac:dyDescent="0.25">
      <c r="A18" s="141"/>
      <c r="B18" s="141"/>
      <c r="C18" s="141"/>
      <c r="D18" s="141"/>
      <c r="E18" s="141"/>
      <c r="F18" s="141"/>
    </row>
    <row r="19" spans="1:6" ht="15" customHeight="1" x14ac:dyDescent="0.25">
      <c r="A19" s="141"/>
      <c r="B19" s="141"/>
      <c r="C19" s="141"/>
      <c r="D19" s="141"/>
      <c r="E19" s="141"/>
      <c r="F19" s="141"/>
    </row>
    <row r="20" spans="1:6" ht="15" customHeight="1" x14ac:dyDescent="0.25">
      <c r="A20" s="141"/>
      <c r="B20" s="141"/>
      <c r="C20" s="141"/>
      <c r="D20" s="141"/>
      <c r="E20" s="141"/>
      <c r="F20" s="141"/>
    </row>
    <row r="21" spans="1:6" ht="15" customHeight="1" x14ac:dyDescent="0.25">
      <c r="A21" s="141"/>
      <c r="B21" s="141"/>
      <c r="C21" s="141"/>
      <c r="D21" s="141"/>
      <c r="E21" s="141"/>
      <c r="F21" s="141"/>
    </row>
    <row r="22" spans="1:6" ht="15" customHeight="1" x14ac:dyDescent="0.25">
      <c r="A22" s="141"/>
      <c r="B22" s="141"/>
      <c r="C22" s="141"/>
      <c r="D22" s="141"/>
      <c r="E22" s="141"/>
      <c r="F22" s="141"/>
    </row>
    <row r="23" spans="1:6" ht="15" customHeight="1" x14ac:dyDescent="0.25">
      <c r="A23" s="141"/>
      <c r="B23" s="141"/>
      <c r="C23" s="141"/>
      <c r="D23" s="141"/>
      <c r="E23" s="141"/>
      <c r="F23" s="141"/>
    </row>
    <row r="24" spans="1:6" ht="15" customHeight="1" x14ac:dyDescent="0.25">
      <c r="A24" s="141"/>
      <c r="B24" s="141"/>
      <c r="C24" s="141"/>
      <c r="D24" s="141"/>
      <c r="E24" s="141"/>
      <c r="F24" s="141"/>
    </row>
    <row r="25" spans="1:6" ht="15" customHeight="1" x14ac:dyDescent="0.25">
      <c r="A25" s="141"/>
      <c r="B25" s="141"/>
      <c r="C25" s="141"/>
      <c r="D25" s="141"/>
      <c r="E25" s="141"/>
      <c r="F25" s="141"/>
    </row>
    <row r="26" spans="1:6" ht="15" customHeight="1" x14ac:dyDescent="0.25">
      <c r="A26" s="141"/>
      <c r="B26" s="141"/>
      <c r="C26" s="141"/>
      <c r="D26" s="141"/>
      <c r="E26" s="141"/>
      <c r="F26" s="141"/>
    </row>
    <row r="27" spans="1:6" ht="15" customHeight="1" x14ac:dyDescent="0.25">
      <c r="A27" s="141"/>
      <c r="B27" s="141"/>
      <c r="C27" s="141"/>
      <c r="D27" s="141"/>
      <c r="E27" s="141"/>
      <c r="F27" s="141"/>
    </row>
    <row r="28" spans="1:6" ht="15" customHeight="1" x14ac:dyDescent="0.25">
      <c r="A28" s="141"/>
      <c r="B28" s="141"/>
      <c r="C28" s="141"/>
      <c r="D28" s="141"/>
      <c r="E28" s="141"/>
      <c r="F28" s="141"/>
    </row>
    <row r="29" spans="1:6" ht="15" customHeight="1" x14ac:dyDescent="0.25">
      <c r="A29" s="141"/>
      <c r="B29" s="141"/>
      <c r="C29" s="141"/>
      <c r="D29" s="141"/>
      <c r="E29" s="141"/>
      <c r="F29" s="141"/>
    </row>
    <row r="30" spans="1:6" ht="15" customHeight="1" x14ac:dyDescent="0.25">
      <c r="A30" s="141"/>
      <c r="B30" s="141"/>
      <c r="C30" s="141"/>
      <c r="D30" s="141"/>
      <c r="E30" s="141"/>
      <c r="F30" s="141"/>
    </row>
    <row r="31" spans="1:6" ht="15" customHeight="1" x14ac:dyDescent="0.25">
      <c r="A31" s="141"/>
      <c r="B31" s="141"/>
      <c r="C31" s="141"/>
      <c r="D31" s="141"/>
      <c r="E31" s="141"/>
      <c r="F31" s="141"/>
    </row>
    <row r="32" spans="1:6" ht="15" customHeight="1" x14ac:dyDescent="0.25">
      <c r="A32" s="141"/>
      <c r="B32" s="141"/>
      <c r="C32" s="141"/>
      <c r="D32" s="141"/>
      <c r="E32" s="141"/>
      <c r="F32" s="141"/>
    </row>
    <row r="33" spans="1:6" ht="15" customHeight="1" x14ac:dyDescent="0.25">
      <c r="A33" s="141"/>
      <c r="B33" s="141"/>
      <c r="C33" s="141"/>
      <c r="D33" s="141"/>
      <c r="E33" s="141"/>
      <c r="F33" s="141"/>
    </row>
    <row r="34" spans="1:6" s="1" customFormat="1" ht="30" customHeight="1" x14ac:dyDescent="0.25">
      <c r="A34" s="90" t="s">
        <v>61</v>
      </c>
      <c r="B34" s="483" t="s">
        <v>313</v>
      </c>
      <c r="C34" s="416"/>
      <c r="D34" s="416"/>
      <c r="E34" s="416"/>
      <c r="F34" s="416"/>
    </row>
    <row r="35" spans="1:6" s="1" customFormat="1" ht="15" customHeight="1" x14ac:dyDescent="0.2">
      <c r="A35" s="200" t="s">
        <v>266</v>
      </c>
      <c r="B35" s="376" t="s">
        <v>341</v>
      </c>
      <c r="C35" s="198"/>
      <c r="D35" s="199"/>
      <c r="E35" s="199"/>
    </row>
    <row r="36" spans="1:6" s="62" customFormat="1" ht="15" customHeight="1" x14ac:dyDescent="0.25">
      <c r="A36" s="243" t="s">
        <v>2</v>
      </c>
      <c r="B36" s="414" t="s">
        <v>317</v>
      </c>
      <c r="C36" s="414"/>
      <c r="D36" s="105"/>
      <c r="E36" s="105"/>
    </row>
    <row r="37" spans="1:6" ht="15" customHeight="1" x14ac:dyDescent="0.25">
      <c r="A37" s="141"/>
      <c r="B37" s="141"/>
      <c r="C37" s="141"/>
      <c r="D37" s="141"/>
      <c r="E37" s="141"/>
      <c r="F37" s="141"/>
    </row>
    <row r="38" spans="1:6" ht="15" customHeight="1" x14ac:dyDescent="0.25"/>
    <row r="39" spans="1:6" ht="15" customHeight="1" x14ac:dyDescent="0.25"/>
    <row r="40" spans="1:6" ht="15" customHeight="1" x14ac:dyDescent="0.25"/>
    <row r="41" spans="1:6" ht="15" customHeight="1" x14ac:dyDescent="0.25"/>
    <row r="42" spans="1:6" ht="15" customHeight="1" x14ac:dyDescent="0.25"/>
    <row r="43" spans="1:6" ht="15" customHeight="1" x14ac:dyDescent="0.25"/>
    <row r="44" spans="1:6" ht="15" customHeight="1" x14ac:dyDescent="0.25"/>
    <row r="45" spans="1:6" ht="15" customHeight="1" x14ac:dyDescent="0.25"/>
    <row r="46" spans="1:6" ht="15" customHeight="1" x14ac:dyDescent="0.25"/>
    <row r="62" spans="1:14" ht="12" customHeight="1" x14ac:dyDescent="0.25">
      <c r="A62" s="82"/>
      <c r="B62" s="82"/>
      <c r="C62" s="82"/>
      <c r="D62" s="82"/>
      <c r="E62" s="82"/>
      <c r="F62" s="82"/>
      <c r="G62" s="82"/>
      <c r="H62" s="82"/>
      <c r="I62" s="82"/>
    </row>
    <row r="63" spans="1:14" ht="12" customHeight="1" x14ac:dyDescent="0.25">
      <c r="A63" s="82"/>
      <c r="B63" s="82"/>
      <c r="C63" s="82"/>
      <c r="D63" s="82"/>
      <c r="E63" s="82"/>
      <c r="F63" s="82"/>
      <c r="G63" s="82"/>
      <c r="H63" s="82"/>
      <c r="I63" s="82"/>
    </row>
    <row r="64" spans="1:14" ht="12" customHeight="1" x14ac:dyDescent="0.25">
      <c r="A64" s="29"/>
      <c r="B64" s="52"/>
      <c r="C64" s="80"/>
      <c r="D64" s="80"/>
      <c r="E64" s="80"/>
      <c r="F64" s="80"/>
      <c r="G64" s="80"/>
      <c r="H64" s="80"/>
      <c r="I64" s="80"/>
      <c r="L64" s="7"/>
      <c r="M64" s="7"/>
      <c r="N64" s="7"/>
    </row>
    <row r="65" spans="1:9" ht="12" customHeight="1" x14ac:dyDescent="0.25">
      <c r="A65" s="29"/>
      <c r="B65" s="53"/>
      <c r="C65" s="80"/>
      <c r="D65" s="80"/>
      <c r="E65" s="80"/>
      <c r="F65" s="80"/>
      <c r="G65" s="80"/>
      <c r="H65" s="80"/>
      <c r="I65" s="80"/>
    </row>
    <row r="66" spans="1:9" ht="12" customHeight="1" x14ac:dyDescent="0.25">
      <c r="A66" s="29"/>
      <c r="B66" s="54"/>
      <c r="C66" s="81"/>
      <c r="D66" s="81"/>
      <c r="E66" s="81"/>
      <c r="F66" s="81"/>
      <c r="G66" s="81"/>
      <c r="H66" s="81"/>
      <c r="I66" s="81"/>
    </row>
    <row r="67" spans="1:9" ht="12" customHeight="1" x14ac:dyDescent="0.25">
      <c r="A67" s="29"/>
      <c r="B67" s="55"/>
      <c r="C67" s="29"/>
      <c r="D67" s="80"/>
      <c r="E67" s="80"/>
      <c r="F67" s="80"/>
      <c r="G67" s="80"/>
      <c r="H67" s="80"/>
      <c r="I67" s="80"/>
    </row>
    <row r="68" spans="1:9" s="82" customFormat="1" ht="12" customHeight="1" x14ac:dyDescent="0.25">
      <c r="B68" s="53"/>
      <c r="C68" s="162"/>
      <c r="D68" s="161"/>
      <c r="E68" s="161"/>
      <c r="F68" s="161"/>
    </row>
    <row r="69" spans="1:9" s="82" customFormat="1" ht="12" customHeight="1" x14ac:dyDescent="0.25">
      <c r="B69" s="54"/>
      <c r="C69" s="160"/>
      <c r="D69" s="161"/>
      <c r="E69" s="161"/>
      <c r="F69" s="161"/>
    </row>
    <row r="70" spans="1:9" s="82" customFormat="1" ht="12" customHeight="1" x14ac:dyDescent="0.25">
      <c r="B70" s="55"/>
      <c r="C70" s="162"/>
      <c r="D70" s="161"/>
      <c r="E70" s="161"/>
      <c r="F70" s="161"/>
    </row>
    <row r="71" spans="1:9" s="82" customFormat="1" ht="12" customHeight="1" x14ac:dyDescent="0.25"/>
  </sheetData>
  <mergeCells count="5">
    <mergeCell ref="B2:F2"/>
    <mergeCell ref="B3:C3"/>
    <mergeCell ref="D3:F3"/>
    <mergeCell ref="B34:F34"/>
    <mergeCell ref="B36:C36"/>
  </mergeCells>
  <hyperlinks>
    <hyperlink ref="B36" r:id="rId1" display="http://observatorioemigracao.pt/np4/7196.html" xr:uid="{00000000-0004-0000-0E00-000000000000}"/>
    <hyperlink ref="B36:C36" r:id="rId2" display="http://observatorioemigracao.pt/np4/7952.html" xr:uid="{00000000-0004-0000-0E00-000001000000}"/>
    <hyperlink ref="C1" location="Índice!A1" display="ÍNDICE Ç" xr:uid="{00000000-0004-0000-0E00-000002000000}"/>
  </hyperlinks>
  <pageMargins left="0.23622047244094491" right="0.23622047244094491" top="0.74803149606299213" bottom="0.74803149606299213" header="0.31496062992125984" footer="0.31496062992125984"/>
  <pageSetup paperSize="9" orientation="portrait" horizontalDpi="4294967293" verticalDpi="0" r:id="rId3"/>
  <headerFooter>
    <oddFooter>&amp;C&amp;"Arial,Negrito"&amp;8&amp;P/&amp;N</oddFooter>
  </headerFooter>
  <drawing r:id="rId4"/>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P62"/>
  <sheetViews>
    <sheetView showGridLines="0" zoomScaleNormal="100" workbookViewId="0">
      <selection activeCell="C1" sqref="C1"/>
    </sheetView>
  </sheetViews>
  <sheetFormatPr defaultColWidth="8.7109375" defaultRowHeight="12" customHeight="1" x14ac:dyDescent="0.25"/>
  <cols>
    <col min="1" max="1" width="12.7109375" style="76" customWidth="1"/>
    <col min="2" max="6" width="16.7109375" style="76" customWidth="1"/>
    <col min="7" max="16384" width="8.7109375" style="76"/>
  </cols>
  <sheetData>
    <row r="1" spans="1:16" s="1" customFormat="1" ht="30" customHeight="1" x14ac:dyDescent="0.25">
      <c r="A1" s="83"/>
      <c r="B1" s="216"/>
      <c r="C1" s="407" t="s">
        <v>347</v>
      </c>
      <c r="D1" s="14"/>
      <c r="E1" s="147"/>
      <c r="F1" s="154"/>
    </row>
    <row r="2" spans="1:16" s="23" customFormat="1" ht="45" customHeight="1" x14ac:dyDescent="0.25">
      <c r="A2" s="21"/>
      <c r="B2" s="471" t="s">
        <v>335</v>
      </c>
      <c r="C2" s="471"/>
      <c r="D2" s="471"/>
      <c r="E2" s="472"/>
      <c r="F2" s="472"/>
      <c r="G2" s="31"/>
      <c r="H2" s="31"/>
      <c r="I2" s="31"/>
      <c r="J2" s="77"/>
      <c r="K2" s="77"/>
      <c r="L2" s="22"/>
      <c r="M2" s="22"/>
      <c r="N2" s="22"/>
      <c r="O2" s="31"/>
      <c r="P2" s="31"/>
    </row>
    <row r="3" spans="1:16" s="11" customFormat="1" ht="15" customHeight="1" x14ac:dyDescent="0.25">
      <c r="B3" s="473" t="s">
        <v>254</v>
      </c>
      <c r="C3" s="474"/>
      <c r="D3" s="474"/>
      <c r="E3" s="474"/>
      <c r="F3" s="474"/>
      <c r="G3" s="31"/>
      <c r="H3" s="31"/>
      <c r="I3" s="31"/>
      <c r="J3" s="8"/>
      <c r="K3" s="8"/>
      <c r="L3" s="8"/>
      <c r="M3" s="8"/>
      <c r="N3" s="8"/>
      <c r="O3" s="31"/>
      <c r="P3" s="31"/>
    </row>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spans="1:6" ht="15" customHeight="1" x14ac:dyDescent="0.25"/>
    <row r="18" spans="1:6" ht="15" customHeight="1" x14ac:dyDescent="0.25"/>
    <row r="19" spans="1:6" ht="15" customHeight="1" x14ac:dyDescent="0.25"/>
    <row r="20" spans="1:6" ht="15" customHeight="1" x14ac:dyDescent="0.25"/>
    <row r="21" spans="1:6" ht="15" customHeight="1" x14ac:dyDescent="0.25"/>
    <row r="22" spans="1:6" ht="15" customHeight="1" x14ac:dyDescent="0.25"/>
    <row r="23" spans="1:6" ht="15" customHeight="1" x14ac:dyDescent="0.25"/>
    <row r="24" spans="1:6" s="78" customFormat="1" ht="30" customHeight="1" x14ac:dyDescent="0.25">
      <c r="A24" s="59" t="s">
        <v>77</v>
      </c>
      <c r="B24" s="484" t="s">
        <v>344</v>
      </c>
      <c r="C24" s="477"/>
      <c r="D24" s="477"/>
      <c r="E24" s="477"/>
      <c r="F24" s="477"/>
    </row>
    <row r="25" spans="1:6" s="1" customFormat="1" ht="15" customHeight="1" x14ac:dyDescent="0.25">
      <c r="A25" s="90" t="s">
        <v>61</v>
      </c>
      <c r="B25" s="450" t="s">
        <v>300</v>
      </c>
      <c r="C25" s="416"/>
      <c r="D25" s="416"/>
      <c r="E25" s="416"/>
    </row>
    <row r="26" spans="1:6" s="1" customFormat="1" ht="15" customHeight="1" x14ac:dyDescent="0.2">
      <c r="A26" s="200" t="s">
        <v>266</v>
      </c>
      <c r="B26" s="376" t="s">
        <v>341</v>
      </c>
      <c r="C26" s="198"/>
      <c r="D26" s="199"/>
      <c r="E26" s="199"/>
    </row>
    <row r="27" spans="1:6" s="62" customFormat="1" ht="15" customHeight="1" x14ac:dyDescent="0.25">
      <c r="A27" s="243" t="s">
        <v>2</v>
      </c>
      <c r="B27" s="414" t="s">
        <v>317</v>
      </c>
      <c r="C27" s="414"/>
      <c r="D27" s="105"/>
      <c r="E27" s="105"/>
    </row>
    <row r="28" spans="1:6" ht="15" customHeight="1" x14ac:dyDescent="0.25"/>
    <row r="29" spans="1:6" ht="15" customHeight="1" x14ac:dyDescent="0.25"/>
    <row r="30" spans="1:6" ht="15" customHeight="1" x14ac:dyDescent="0.25"/>
    <row r="31" spans="1:6" ht="15" customHeight="1" x14ac:dyDescent="0.25"/>
    <row r="32" spans="1:6" ht="15" customHeight="1" x14ac:dyDescent="0.25"/>
    <row r="33" ht="15" customHeight="1" x14ac:dyDescent="0.25"/>
    <row r="34" ht="15" customHeight="1" x14ac:dyDescent="0.25"/>
    <row r="35" ht="15" customHeight="1" x14ac:dyDescent="0.25"/>
    <row r="36" ht="15" customHeight="1" x14ac:dyDescent="0.25"/>
    <row r="37" ht="15" customHeight="1" x14ac:dyDescent="0.25"/>
    <row r="53" spans="1:14" ht="12" customHeight="1" x14ac:dyDescent="0.25">
      <c r="A53" s="82"/>
      <c r="B53" s="82"/>
      <c r="C53" s="82"/>
      <c r="D53" s="82"/>
      <c r="E53" s="82"/>
      <c r="F53" s="82"/>
      <c r="G53" s="82"/>
      <c r="H53" s="82"/>
      <c r="I53" s="82"/>
    </row>
    <row r="54" spans="1:14" ht="12" customHeight="1" x14ac:dyDescent="0.25">
      <c r="A54" s="82"/>
      <c r="B54" s="82"/>
      <c r="C54" s="82"/>
      <c r="D54" s="82"/>
      <c r="E54" s="82"/>
      <c r="F54" s="82"/>
      <c r="G54" s="82"/>
      <c r="H54" s="82"/>
      <c r="I54" s="82"/>
    </row>
    <row r="55" spans="1:14" ht="12" customHeight="1" x14ac:dyDescent="0.25">
      <c r="A55" s="29"/>
      <c r="B55" s="52"/>
      <c r="C55" s="80"/>
      <c r="D55" s="80"/>
      <c r="E55" s="80"/>
      <c r="F55" s="80"/>
      <c r="G55" s="80"/>
      <c r="H55" s="80"/>
      <c r="I55" s="80"/>
      <c r="L55" s="7"/>
      <c r="M55" s="7"/>
      <c r="N55" s="7"/>
    </row>
    <row r="56" spans="1:14" ht="12" customHeight="1" x14ac:dyDescent="0.25">
      <c r="A56" s="29"/>
      <c r="B56" s="53"/>
      <c r="C56" s="80"/>
      <c r="D56" s="80"/>
      <c r="E56" s="80"/>
      <c r="F56" s="80"/>
      <c r="G56" s="80"/>
      <c r="H56" s="80"/>
      <c r="I56" s="80"/>
    </row>
    <row r="57" spans="1:14" ht="12" customHeight="1" x14ac:dyDescent="0.25">
      <c r="A57" s="29"/>
      <c r="B57" s="54"/>
      <c r="C57" s="81"/>
      <c r="D57" s="81"/>
      <c r="E57" s="81"/>
      <c r="F57" s="81"/>
      <c r="G57" s="81"/>
      <c r="H57" s="81"/>
      <c r="I57" s="81"/>
    </row>
    <row r="58" spans="1:14" ht="12" customHeight="1" x14ac:dyDescent="0.25">
      <c r="A58" s="29"/>
      <c r="B58" s="55"/>
      <c r="C58" s="29"/>
      <c r="D58" s="80"/>
      <c r="E58" s="80"/>
      <c r="F58" s="80"/>
      <c r="G58" s="80"/>
      <c r="H58" s="80"/>
      <c r="I58" s="80"/>
    </row>
    <row r="59" spans="1:14" s="82" customFormat="1" ht="12" customHeight="1" x14ac:dyDescent="0.25">
      <c r="B59" s="53"/>
      <c r="C59" s="75"/>
      <c r="D59" s="74"/>
      <c r="E59" s="74"/>
      <c r="F59" s="74"/>
    </row>
    <row r="60" spans="1:14" s="82" customFormat="1" ht="12" customHeight="1" x14ac:dyDescent="0.25">
      <c r="B60" s="54"/>
      <c r="C60" s="73"/>
      <c r="D60" s="74"/>
      <c r="E60" s="74"/>
      <c r="F60" s="74"/>
    </row>
    <row r="61" spans="1:14" s="82" customFormat="1" ht="12" customHeight="1" x14ac:dyDescent="0.25">
      <c r="B61" s="55"/>
      <c r="C61" s="75"/>
      <c r="D61" s="74"/>
      <c r="E61" s="74"/>
      <c r="F61" s="74"/>
    </row>
    <row r="62" spans="1:14" s="82" customFormat="1" ht="12" customHeight="1" x14ac:dyDescent="0.25"/>
  </sheetData>
  <mergeCells count="5">
    <mergeCell ref="B2:F2"/>
    <mergeCell ref="B3:F3"/>
    <mergeCell ref="B25:E25"/>
    <mergeCell ref="B24:F24"/>
    <mergeCell ref="B27:C27"/>
  </mergeCells>
  <hyperlinks>
    <hyperlink ref="B27" r:id="rId1" display="http://observatorioemigracao.pt/np4/7196.html" xr:uid="{00000000-0004-0000-0F00-000000000000}"/>
    <hyperlink ref="B27:C27" r:id="rId2" display="http://observatorioemigracao.pt/np4/7952.html" xr:uid="{00000000-0004-0000-0F00-000001000000}"/>
    <hyperlink ref="C1" location="Índice!A1" display="ÍNDICE Ç" xr:uid="{00000000-0004-0000-0F00-000002000000}"/>
  </hyperlinks>
  <pageMargins left="0.23622047244094491" right="0.23622047244094491" top="0.74803149606299213" bottom="0.74803149606299213" header="0.31496062992125984" footer="0.31496062992125984"/>
  <pageSetup paperSize="9" orientation="portrait" horizontalDpi="4294967293" verticalDpi="0" r:id="rId3"/>
  <headerFooter>
    <oddFooter>&amp;C&amp;"Arial,Negrito"&amp;8&amp;P/&amp;N</oddFooter>
  </headerFooter>
  <drawing r:id="rId4"/>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P58"/>
  <sheetViews>
    <sheetView showGridLines="0" workbookViewId="0">
      <selection activeCell="C1" sqref="C1"/>
    </sheetView>
  </sheetViews>
  <sheetFormatPr defaultColWidth="8.7109375" defaultRowHeight="12" customHeight="1" x14ac:dyDescent="0.25"/>
  <cols>
    <col min="1" max="1" width="12.7109375" style="147" customWidth="1"/>
    <col min="2" max="6" width="16.7109375" style="147" customWidth="1"/>
    <col min="7" max="8" width="8.7109375" style="147"/>
    <col min="9" max="9" width="13.42578125" style="147" customWidth="1"/>
    <col min="10" max="16384" width="8.7109375" style="147"/>
  </cols>
  <sheetData>
    <row r="1" spans="1:16" s="217" customFormat="1" ht="30" customHeight="1" x14ac:dyDescent="0.25">
      <c r="A1" s="83"/>
      <c r="B1" s="216"/>
      <c r="C1" s="407" t="s">
        <v>347</v>
      </c>
      <c r="D1" s="14"/>
      <c r="E1" s="147"/>
      <c r="F1" s="154"/>
    </row>
    <row r="2" spans="1:16" s="218" customFormat="1" ht="45" customHeight="1" x14ac:dyDescent="0.25">
      <c r="A2" s="21"/>
      <c r="B2" s="471" t="s">
        <v>336</v>
      </c>
      <c r="C2" s="471"/>
      <c r="D2" s="471"/>
      <c r="E2" s="472"/>
      <c r="F2" s="472"/>
      <c r="G2" s="121"/>
      <c r="H2" s="121"/>
      <c r="I2" s="121"/>
      <c r="J2" s="209"/>
      <c r="K2" s="209"/>
      <c r="L2" s="22"/>
      <c r="M2" s="22"/>
      <c r="N2" s="22"/>
      <c r="O2" s="121"/>
      <c r="P2" s="121"/>
    </row>
    <row r="3" spans="1:16" s="11" customFormat="1" ht="15" customHeight="1" x14ac:dyDescent="0.25">
      <c r="B3" s="486" t="s">
        <v>253</v>
      </c>
      <c r="C3" s="474"/>
      <c r="D3" s="474"/>
      <c r="E3" s="474"/>
      <c r="F3" s="474"/>
      <c r="G3" s="121"/>
      <c r="H3" s="121"/>
      <c r="I3" s="121"/>
      <c r="J3" s="8"/>
      <c r="K3" s="8"/>
      <c r="L3" s="8"/>
      <c r="M3" s="8"/>
      <c r="N3" s="8"/>
      <c r="O3" s="121"/>
      <c r="P3" s="121"/>
    </row>
    <row r="4" spans="1:16" ht="15" customHeight="1" x14ac:dyDescent="0.25">
      <c r="B4" s="7"/>
      <c r="C4" s="7"/>
      <c r="D4" s="7"/>
      <c r="E4" s="7"/>
      <c r="F4" s="7"/>
    </row>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spans="1:7" ht="15" customHeight="1" x14ac:dyDescent="0.25"/>
    <row r="18" spans="1:7" ht="15" customHeight="1" x14ac:dyDescent="0.25"/>
    <row r="19" spans="1:7" ht="15" customHeight="1" x14ac:dyDescent="0.25"/>
    <row r="20" spans="1:7" ht="15" customHeight="1" x14ac:dyDescent="0.25"/>
    <row r="21" spans="1:7" s="217" customFormat="1" ht="15" customHeight="1" x14ac:dyDescent="0.25">
      <c r="A21" s="219" t="s">
        <v>61</v>
      </c>
      <c r="B21" s="485" t="s">
        <v>298</v>
      </c>
      <c r="C21" s="485"/>
      <c r="D21" s="485"/>
      <c r="E21" s="485"/>
      <c r="F21" s="485"/>
      <c r="G21"/>
    </row>
    <row r="22" spans="1:7" s="1" customFormat="1" ht="15" customHeight="1" x14ac:dyDescent="0.2">
      <c r="A22" s="200" t="s">
        <v>266</v>
      </c>
      <c r="B22" s="376" t="s">
        <v>341</v>
      </c>
      <c r="C22" s="198"/>
      <c r="D22" s="199"/>
      <c r="E22" s="199"/>
    </row>
    <row r="23" spans="1:7" s="62" customFormat="1" ht="15" customHeight="1" x14ac:dyDescent="0.25">
      <c r="A23" s="243" t="s">
        <v>2</v>
      </c>
      <c r="B23" s="414" t="s">
        <v>317</v>
      </c>
      <c r="C23" s="414"/>
      <c r="D23" s="105"/>
      <c r="E23" s="105"/>
    </row>
    <row r="24" spans="1:7" s="203" customFormat="1" ht="15" customHeight="1" x14ac:dyDescent="0.25"/>
    <row r="25" spans="1:7" ht="15" customHeight="1" x14ac:dyDescent="0.25"/>
    <row r="26" spans="1:7" ht="15" customHeight="1" x14ac:dyDescent="0.25"/>
    <row r="27" spans="1:7" ht="15" customHeight="1" x14ac:dyDescent="0.25"/>
    <row r="28" spans="1:7" ht="15" customHeight="1" x14ac:dyDescent="0.25"/>
    <row r="29" spans="1:7" ht="15" customHeight="1" x14ac:dyDescent="0.25"/>
    <row r="30" spans="1:7" ht="15" customHeight="1" x14ac:dyDescent="0.25"/>
    <row r="31" spans="1:7" ht="15" customHeight="1" x14ac:dyDescent="0.25"/>
    <row r="32" spans="1:7" ht="15" customHeight="1" x14ac:dyDescent="0.25"/>
    <row r="33" ht="15" customHeight="1" x14ac:dyDescent="0.25"/>
    <row r="34" ht="15" customHeight="1" x14ac:dyDescent="0.25"/>
    <row r="49" spans="1:14" ht="12" customHeight="1" x14ac:dyDescent="0.25">
      <c r="A49" s="82"/>
      <c r="B49" s="82"/>
      <c r="C49" s="82"/>
      <c r="D49" s="82"/>
      <c r="E49" s="82"/>
      <c r="F49" s="82"/>
      <c r="G49" s="82"/>
      <c r="H49" s="82"/>
      <c r="I49" s="82"/>
    </row>
    <row r="50" spans="1:14" ht="12" customHeight="1" x14ac:dyDescent="0.25">
      <c r="A50" s="82"/>
      <c r="B50" s="82"/>
      <c r="C50" s="82"/>
      <c r="D50" s="82"/>
      <c r="E50" s="82"/>
      <c r="F50" s="82"/>
      <c r="G50" s="82"/>
      <c r="H50" s="82"/>
      <c r="I50" s="82"/>
    </row>
    <row r="51" spans="1:14" ht="12" customHeight="1" x14ac:dyDescent="0.25">
      <c r="A51" s="220"/>
      <c r="B51" s="52"/>
      <c r="C51" s="221"/>
      <c r="D51" s="221"/>
      <c r="E51" s="221"/>
      <c r="F51" s="221"/>
      <c r="G51" s="221"/>
      <c r="H51" s="221"/>
      <c r="I51" s="221"/>
      <c r="L51" s="7"/>
      <c r="M51" s="7"/>
      <c r="N51" s="7"/>
    </row>
    <row r="52" spans="1:14" ht="12" customHeight="1" x14ac:dyDescent="0.25">
      <c r="A52" s="220"/>
      <c r="B52" s="53"/>
      <c r="C52" s="221"/>
      <c r="D52" s="221"/>
      <c r="E52" s="221"/>
      <c r="F52" s="221"/>
      <c r="G52" s="221"/>
      <c r="H52" s="221"/>
      <c r="I52" s="221"/>
    </row>
    <row r="53" spans="1:14" ht="12" customHeight="1" x14ac:dyDescent="0.25">
      <c r="A53" s="220"/>
      <c r="B53" s="222"/>
      <c r="C53" s="223"/>
      <c r="D53" s="223"/>
      <c r="E53" s="223"/>
      <c r="F53" s="223"/>
      <c r="G53" s="223"/>
      <c r="H53" s="223"/>
      <c r="I53" s="223"/>
    </row>
    <row r="54" spans="1:14" ht="12" customHeight="1" x14ac:dyDescent="0.25">
      <c r="A54" s="220"/>
      <c r="B54" s="55"/>
      <c r="C54" s="220"/>
      <c r="D54" s="221"/>
      <c r="E54" s="221"/>
      <c r="F54" s="221"/>
      <c r="G54" s="221"/>
      <c r="H54" s="221"/>
      <c r="I54" s="221"/>
    </row>
    <row r="55" spans="1:14" s="82" customFormat="1" ht="12" customHeight="1" x14ac:dyDescent="0.25">
      <c r="B55" s="53"/>
      <c r="C55" s="224"/>
      <c r="D55" s="199"/>
      <c r="E55" s="199"/>
      <c r="F55" s="199"/>
    </row>
    <row r="56" spans="1:14" s="82" customFormat="1" ht="12" customHeight="1" x14ac:dyDescent="0.25">
      <c r="B56" s="222"/>
      <c r="C56" s="225"/>
      <c r="D56" s="199"/>
      <c r="E56" s="199"/>
      <c r="F56" s="199"/>
    </row>
    <row r="57" spans="1:14" s="82" customFormat="1" ht="12" customHeight="1" x14ac:dyDescent="0.25">
      <c r="B57" s="55"/>
      <c r="C57" s="224"/>
      <c r="D57" s="199"/>
      <c r="E57" s="199"/>
      <c r="F57" s="199"/>
    </row>
    <row r="58" spans="1:14" s="82" customFormat="1" ht="12" customHeight="1" x14ac:dyDescent="0.25"/>
  </sheetData>
  <mergeCells count="4">
    <mergeCell ref="B2:F2"/>
    <mergeCell ref="B21:F21"/>
    <mergeCell ref="B3:F3"/>
    <mergeCell ref="B23:C23"/>
  </mergeCells>
  <hyperlinks>
    <hyperlink ref="B23" r:id="rId1" display="http://observatorioemigracao.pt/np4/7196.html" xr:uid="{00000000-0004-0000-1000-000000000000}"/>
    <hyperlink ref="B23:C23" r:id="rId2" display="http://observatorioemigracao.pt/np4/7952.html" xr:uid="{00000000-0004-0000-1000-000001000000}"/>
    <hyperlink ref="C1" location="Índice!A1" display="ÍNDICE Ç" xr:uid="{00000000-0004-0000-1000-000002000000}"/>
  </hyperlinks>
  <pageMargins left="0.7" right="0.7" top="0.75" bottom="0.75" header="0.3" footer="0.3"/>
  <drawing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P62"/>
  <sheetViews>
    <sheetView showGridLines="0" zoomScaleNormal="100" workbookViewId="0">
      <selection activeCell="C1" sqref="C1"/>
    </sheetView>
  </sheetViews>
  <sheetFormatPr defaultColWidth="8.7109375" defaultRowHeight="12" customHeight="1" x14ac:dyDescent="0.25"/>
  <cols>
    <col min="1" max="1" width="12.7109375" style="76" customWidth="1"/>
    <col min="2" max="6" width="16.7109375" style="76" customWidth="1"/>
    <col min="7" max="16384" width="8.7109375" style="76"/>
  </cols>
  <sheetData>
    <row r="1" spans="1:16" s="1" customFormat="1" ht="30" customHeight="1" x14ac:dyDescent="0.25">
      <c r="A1" s="83"/>
      <c r="B1" s="216"/>
      <c r="C1" s="407" t="s">
        <v>347</v>
      </c>
      <c r="D1" s="14"/>
      <c r="E1" s="147"/>
      <c r="F1" s="154"/>
    </row>
    <row r="2" spans="1:16" s="23" customFormat="1" ht="30" customHeight="1" x14ac:dyDescent="0.25">
      <c r="A2" s="21"/>
      <c r="B2" s="471" t="s">
        <v>337</v>
      </c>
      <c r="C2" s="471"/>
      <c r="D2" s="471"/>
      <c r="E2" s="472"/>
      <c r="F2" s="472"/>
      <c r="G2" s="31"/>
      <c r="H2" s="31"/>
      <c r="I2" s="31"/>
      <c r="J2" s="77"/>
      <c r="K2" s="77"/>
      <c r="L2" s="22"/>
      <c r="M2" s="22"/>
      <c r="N2" s="22"/>
      <c r="O2" s="31"/>
      <c r="P2" s="31"/>
    </row>
    <row r="3" spans="1:16" s="112" customFormat="1" ht="15" customHeight="1" x14ac:dyDescent="0.25">
      <c r="B3" s="487" t="s">
        <v>128</v>
      </c>
      <c r="C3" s="488"/>
      <c r="D3" s="488"/>
      <c r="E3" s="488"/>
      <c r="F3" s="488"/>
      <c r="G3" s="113"/>
      <c r="H3" s="113"/>
      <c r="I3" s="113"/>
      <c r="J3" s="114"/>
      <c r="K3" s="114"/>
      <c r="L3" s="114"/>
      <c r="M3" s="114"/>
      <c r="N3" s="114"/>
      <c r="O3" s="113"/>
      <c r="P3" s="113"/>
    </row>
    <row r="4" spans="1:16" ht="22.5" customHeight="1" x14ac:dyDescent="0.25"/>
    <row r="5" spans="1:16" ht="22.5" customHeight="1" x14ac:dyDescent="0.25"/>
    <row r="6" spans="1:16" ht="22.5" customHeight="1" x14ac:dyDescent="0.25"/>
    <row r="7" spans="1:16" ht="22.5" customHeight="1" x14ac:dyDescent="0.25"/>
    <row r="8" spans="1:16" ht="22.5" customHeight="1" x14ac:dyDescent="0.25"/>
    <row r="9" spans="1:16" ht="22.5" customHeight="1" x14ac:dyDescent="0.25"/>
    <row r="10" spans="1:16" ht="22.5" customHeight="1" x14ac:dyDescent="0.25"/>
    <row r="11" spans="1:16" ht="22.5" customHeight="1" x14ac:dyDescent="0.25"/>
    <row r="12" spans="1:16" ht="22.5" customHeight="1" x14ac:dyDescent="0.25"/>
    <row r="13" spans="1:16" ht="22.5" customHeight="1" x14ac:dyDescent="0.25"/>
    <row r="14" spans="1:16" ht="22.5" customHeight="1" x14ac:dyDescent="0.25"/>
    <row r="15" spans="1:16" ht="22.5" customHeight="1" x14ac:dyDescent="0.25"/>
    <row r="16" spans="1:16" ht="22.5" customHeight="1" x14ac:dyDescent="0.25"/>
    <row r="17" spans="1:6" ht="22.5" customHeight="1" x14ac:dyDescent="0.25"/>
    <row r="18" spans="1:6" ht="22.5" customHeight="1" x14ac:dyDescent="0.25"/>
    <row r="19" spans="1:6" ht="22.5" customHeight="1" x14ac:dyDescent="0.25"/>
    <row r="20" spans="1:6" ht="22.5" customHeight="1" x14ac:dyDescent="0.25"/>
    <row r="21" spans="1:6" ht="22.5" customHeight="1" x14ac:dyDescent="0.25"/>
    <row r="22" spans="1:6" ht="22.5" customHeight="1" x14ac:dyDescent="0.25"/>
    <row r="23" spans="1:6" ht="15" customHeight="1" x14ac:dyDescent="0.25"/>
    <row r="24" spans="1:6" s="78" customFormat="1" ht="15" customHeight="1" x14ac:dyDescent="0.25">
      <c r="A24" s="59" t="s">
        <v>77</v>
      </c>
      <c r="B24" s="469" t="s">
        <v>310</v>
      </c>
      <c r="C24" s="477"/>
      <c r="D24" s="477"/>
      <c r="E24" s="477"/>
      <c r="F24" s="477"/>
    </row>
    <row r="25" spans="1:6" s="1" customFormat="1" ht="15" customHeight="1" x14ac:dyDescent="0.25">
      <c r="A25" s="90" t="s">
        <v>61</v>
      </c>
      <c r="B25" s="450" t="s">
        <v>301</v>
      </c>
      <c r="C25" s="416"/>
      <c r="D25" s="416"/>
      <c r="E25" s="416"/>
    </row>
    <row r="26" spans="1:6" s="1" customFormat="1" ht="15" customHeight="1" x14ac:dyDescent="0.2">
      <c r="A26" s="200" t="s">
        <v>266</v>
      </c>
      <c r="B26" s="376" t="s">
        <v>341</v>
      </c>
      <c r="C26" s="198"/>
      <c r="D26" s="199"/>
      <c r="E26" s="199"/>
    </row>
    <row r="27" spans="1:6" s="62" customFormat="1" ht="15" customHeight="1" x14ac:dyDescent="0.25">
      <c r="A27" s="243" t="s">
        <v>2</v>
      </c>
      <c r="B27" s="414" t="s">
        <v>317</v>
      </c>
      <c r="C27" s="414"/>
      <c r="D27" s="105"/>
      <c r="E27" s="105"/>
    </row>
    <row r="28" spans="1:6" ht="15" customHeight="1" x14ac:dyDescent="0.25"/>
    <row r="29" spans="1:6" ht="15" customHeight="1" x14ac:dyDescent="0.25"/>
    <row r="30" spans="1:6" ht="15" customHeight="1" x14ac:dyDescent="0.25"/>
    <row r="31" spans="1:6" ht="15" customHeight="1" x14ac:dyDescent="0.25"/>
    <row r="32" spans="1:6" ht="15" customHeight="1" x14ac:dyDescent="0.25"/>
    <row r="33" ht="15" customHeight="1" x14ac:dyDescent="0.25"/>
    <row r="34" ht="15" customHeight="1" x14ac:dyDescent="0.25"/>
    <row r="35" ht="15" customHeight="1" x14ac:dyDescent="0.25"/>
    <row r="36" ht="15" customHeight="1" x14ac:dyDescent="0.25"/>
    <row r="37" ht="15" customHeight="1" x14ac:dyDescent="0.25"/>
    <row r="53" spans="1:14" ht="12" customHeight="1" x14ac:dyDescent="0.25">
      <c r="A53" s="82"/>
      <c r="B53" s="82"/>
      <c r="C53" s="82"/>
      <c r="D53" s="82"/>
      <c r="E53" s="82"/>
      <c r="F53" s="82"/>
      <c r="G53" s="82"/>
      <c r="H53" s="82"/>
      <c r="I53" s="82"/>
    </row>
    <row r="54" spans="1:14" ht="12" customHeight="1" x14ac:dyDescent="0.25">
      <c r="A54" s="82"/>
      <c r="B54" s="82"/>
      <c r="C54" s="82"/>
      <c r="D54" s="82"/>
      <c r="E54" s="82"/>
      <c r="F54" s="82"/>
      <c r="G54" s="82"/>
      <c r="H54" s="82"/>
      <c r="I54" s="82"/>
    </row>
    <row r="55" spans="1:14" ht="12" customHeight="1" x14ac:dyDescent="0.25">
      <c r="A55" s="29"/>
      <c r="B55" s="52"/>
      <c r="C55" s="80"/>
      <c r="D55" s="80"/>
      <c r="E55" s="80"/>
      <c r="F55" s="80"/>
      <c r="G55" s="80"/>
      <c r="H55" s="80"/>
      <c r="I55" s="80"/>
      <c r="L55" s="7"/>
      <c r="M55" s="7"/>
      <c r="N55" s="7"/>
    </row>
    <row r="56" spans="1:14" ht="12" customHeight="1" x14ac:dyDescent="0.25">
      <c r="A56" s="29"/>
      <c r="B56" s="53"/>
      <c r="C56" s="80"/>
      <c r="D56" s="80"/>
      <c r="E56" s="80"/>
      <c r="F56" s="80"/>
      <c r="G56" s="80"/>
      <c r="H56" s="80"/>
      <c r="I56" s="80"/>
    </row>
    <row r="57" spans="1:14" ht="12" customHeight="1" x14ac:dyDescent="0.25">
      <c r="A57" s="29"/>
      <c r="B57" s="54"/>
      <c r="C57" s="81"/>
      <c r="D57" s="81"/>
      <c r="E57" s="81"/>
      <c r="F57" s="81"/>
      <c r="G57" s="81"/>
      <c r="H57" s="81"/>
      <c r="I57" s="81"/>
    </row>
    <row r="58" spans="1:14" ht="12" customHeight="1" x14ac:dyDescent="0.25">
      <c r="A58" s="29"/>
      <c r="B58" s="55"/>
      <c r="C58" s="29"/>
      <c r="D58" s="80"/>
      <c r="E58" s="80"/>
      <c r="F58" s="80"/>
      <c r="G58" s="80"/>
      <c r="H58" s="80"/>
      <c r="I58" s="80"/>
    </row>
    <row r="59" spans="1:14" s="82" customFormat="1" ht="12" customHeight="1" x14ac:dyDescent="0.25">
      <c r="B59" s="53"/>
      <c r="C59" s="75"/>
      <c r="D59" s="74"/>
      <c r="E59" s="74"/>
      <c r="F59" s="74"/>
    </row>
    <row r="60" spans="1:14" s="82" customFormat="1" ht="12" customHeight="1" x14ac:dyDescent="0.25">
      <c r="B60" s="54"/>
      <c r="C60" s="73"/>
      <c r="D60" s="74"/>
      <c r="E60" s="74"/>
      <c r="F60" s="74"/>
    </row>
    <row r="61" spans="1:14" s="82" customFormat="1" ht="12" customHeight="1" x14ac:dyDescent="0.25">
      <c r="B61" s="55"/>
      <c r="C61" s="75"/>
      <c r="D61" s="74"/>
      <c r="E61" s="74"/>
      <c r="F61" s="74"/>
    </row>
    <row r="62" spans="1:14" s="82" customFormat="1" ht="12" customHeight="1" x14ac:dyDescent="0.25"/>
  </sheetData>
  <mergeCells count="5">
    <mergeCell ref="B2:F2"/>
    <mergeCell ref="B3:F3"/>
    <mergeCell ref="B25:E25"/>
    <mergeCell ref="B24:F24"/>
    <mergeCell ref="B27:C27"/>
  </mergeCells>
  <hyperlinks>
    <hyperlink ref="B27" r:id="rId1" display="http://observatorioemigracao.pt/np4/7196.html" xr:uid="{00000000-0004-0000-1100-000000000000}"/>
    <hyperlink ref="B27:C27" r:id="rId2" display="http://observatorioemigracao.pt/np4/7952.html" xr:uid="{00000000-0004-0000-1100-000001000000}"/>
    <hyperlink ref="C1" location="Índice!A1" display="ÍNDICE Ç" xr:uid="{00000000-0004-0000-1100-000002000000}"/>
  </hyperlinks>
  <pageMargins left="0.23622047244094491" right="0.23622047244094491" top="0.74803149606299213" bottom="0.74803149606299213" header="0.31496062992125984" footer="0.31496062992125984"/>
  <pageSetup paperSize="9" orientation="portrait" horizontalDpi="4294967293" verticalDpi="0" r:id="rId3"/>
  <headerFooter>
    <oddFooter>&amp;C&amp;"Arial,Negrito"&amp;8&amp;P/&amp;N</oddFooter>
  </headerFooter>
  <drawing r:id="rId4"/>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P62"/>
  <sheetViews>
    <sheetView showGridLines="0" zoomScaleNormal="100" workbookViewId="0">
      <selection activeCell="C1" sqref="C1"/>
    </sheetView>
  </sheetViews>
  <sheetFormatPr defaultColWidth="8.7109375" defaultRowHeight="12" customHeight="1" x14ac:dyDescent="0.25"/>
  <cols>
    <col min="1" max="1" width="12.7109375" style="76" customWidth="1"/>
    <col min="2" max="6" width="16.7109375" style="76" customWidth="1"/>
    <col min="7" max="16384" width="8.7109375" style="76"/>
  </cols>
  <sheetData>
    <row r="1" spans="1:16" s="1" customFormat="1" ht="30" customHeight="1" x14ac:dyDescent="0.25">
      <c r="A1" s="83"/>
      <c r="B1" s="216"/>
      <c r="C1" s="407" t="s">
        <v>347</v>
      </c>
      <c r="D1" s="14"/>
      <c r="E1" s="147"/>
      <c r="F1" s="154"/>
    </row>
    <row r="2" spans="1:16" s="23" customFormat="1" ht="45" customHeight="1" x14ac:dyDescent="0.25">
      <c r="A2" s="21"/>
      <c r="B2" s="471" t="s">
        <v>338</v>
      </c>
      <c r="C2" s="471"/>
      <c r="D2" s="471"/>
      <c r="E2" s="472"/>
      <c r="F2" s="472"/>
      <c r="G2" s="31"/>
      <c r="H2" s="31"/>
      <c r="I2" s="31"/>
      <c r="J2" s="77"/>
      <c r="K2" s="77"/>
      <c r="L2" s="22"/>
      <c r="M2" s="22"/>
      <c r="N2" s="22"/>
      <c r="O2" s="31"/>
      <c r="P2" s="31"/>
    </row>
    <row r="3" spans="1:16" s="112" customFormat="1" ht="15" customHeight="1" x14ac:dyDescent="0.25">
      <c r="B3" s="489" t="s">
        <v>252</v>
      </c>
      <c r="C3" s="490"/>
      <c r="D3" s="490"/>
      <c r="E3" s="490"/>
      <c r="F3" s="490"/>
      <c r="G3" s="113"/>
      <c r="H3" s="113"/>
      <c r="I3" s="113"/>
      <c r="J3" s="114"/>
      <c r="K3" s="114"/>
      <c r="L3" s="114"/>
      <c r="M3" s="114"/>
      <c r="N3" s="114"/>
      <c r="O3" s="113"/>
      <c r="P3" s="113"/>
    </row>
    <row r="4" spans="1:16" ht="22.5" customHeight="1" x14ac:dyDescent="0.25"/>
    <row r="5" spans="1:16" ht="22.5" customHeight="1" x14ac:dyDescent="0.25"/>
    <row r="6" spans="1:16" ht="22.5" customHeight="1" x14ac:dyDescent="0.25"/>
    <row r="7" spans="1:16" ht="22.5" customHeight="1" x14ac:dyDescent="0.25"/>
    <row r="8" spans="1:16" ht="22.5" customHeight="1" x14ac:dyDescent="0.25"/>
    <row r="9" spans="1:16" ht="22.5" customHeight="1" x14ac:dyDescent="0.25"/>
    <row r="10" spans="1:16" ht="22.5" customHeight="1" x14ac:dyDescent="0.25"/>
    <row r="11" spans="1:16" ht="22.5" customHeight="1" x14ac:dyDescent="0.25"/>
    <row r="12" spans="1:16" ht="22.5" customHeight="1" x14ac:dyDescent="0.25"/>
    <row r="13" spans="1:16" ht="22.5" customHeight="1" x14ac:dyDescent="0.25"/>
    <row r="14" spans="1:16" ht="22.5" customHeight="1" x14ac:dyDescent="0.25"/>
    <row r="15" spans="1:16" ht="22.5" customHeight="1" x14ac:dyDescent="0.25"/>
    <row r="16" spans="1:16" ht="22.5" customHeight="1" x14ac:dyDescent="0.25"/>
    <row r="17" spans="1:6" ht="22.5" customHeight="1" x14ac:dyDescent="0.25"/>
    <row r="18" spans="1:6" ht="22.5" customHeight="1" x14ac:dyDescent="0.25"/>
    <row r="19" spans="1:6" ht="22.5" customHeight="1" x14ac:dyDescent="0.25"/>
    <row r="20" spans="1:6" ht="22.5" customHeight="1" x14ac:dyDescent="0.25"/>
    <row r="21" spans="1:6" ht="22.5" customHeight="1" x14ac:dyDescent="0.25"/>
    <row r="22" spans="1:6" ht="22.5" customHeight="1" x14ac:dyDescent="0.25"/>
    <row r="23" spans="1:6" ht="15" customHeight="1" x14ac:dyDescent="0.25"/>
    <row r="24" spans="1:6" s="78" customFormat="1" ht="15" customHeight="1" x14ac:dyDescent="0.25">
      <c r="A24" s="59" t="s">
        <v>77</v>
      </c>
      <c r="B24" s="469" t="s">
        <v>310</v>
      </c>
      <c r="C24" s="477"/>
      <c r="D24" s="477"/>
      <c r="E24" s="477"/>
      <c r="F24" s="477"/>
    </row>
    <row r="25" spans="1:6" s="1" customFormat="1" ht="15" customHeight="1" x14ac:dyDescent="0.25">
      <c r="A25" s="90" t="s">
        <v>61</v>
      </c>
      <c r="B25" s="450" t="s">
        <v>301</v>
      </c>
      <c r="C25" s="416"/>
      <c r="D25" s="416"/>
      <c r="E25" s="416"/>
    </row>
    <row r="26" spans="1:6" s="1" customFormat="1" ht="15" customHeight="1" x14ac:dyDescent="0.2">
      <c r="A26" s="200" t="s">
        <v>266</v>
      </c>
      <c r="B26" s="376" t="s">
        <v>341</v>
      </c>
      <c r="C26" s="198"/>
      <c r="D26" s="199"/>
      <c r="E26" s="199"/>
    </row>
    <row r="27" spans="1:6" s="62" customFormat="1" ht="15" customHeight="1" x14ac:dyDescent="0.25">
      <c r="A27" s="243" t="s">
        <v>2</v>
      </c>
      <c r="B27" s="414" t="s">
        <v>317</v>
      </c>
      <c r="C27" s="414"/>
      <c r="D27" s="105"/>
      <c r="E27" s="105"/>
    </row>
    <row r="28" spans="1:6" ht="15" customHeight="1" x14ac:dyDescent="0.25"/>
    <row r="29" spans="1:6" ht="15" customHeight="1" x14ac:dyDescent="0.25"/>
    <row r="30" spans="1:6" ht="15" customHeight="1" x14ac:dyDescent="0.25"/>
    <row r="31" spans="1:6" ht="15" customHeight="1" x14ac:dyDescent="0.25"/>
    <row r="32" spans="1:6" ht="15" customHeight="1" x14ac:dyDescent="0.25"/>
    <row r="33" ht="15" customHeight="1" x14ac:dyDescent="0.25"/>
    <row r="34" ht="15" customHeight="1" x14ac:dyDescent="0.25"/>
    <row r="35" ht="15" customHeight="1" x14ac:dyDescent="0.25"/>
    <row r="36" ht="15" customHeight="1" x14ac:dyDescent="0.25"/>
    <row r="37" ht="15" customHeight="1" x14ac:dyDescent="0.25"/>
    <row r="53" spans="1:14" ht="12" customHeight="1" x14ac:dyDescent="0.25">
      <c r="A53" s="82"/>
      <c r="B53" s="82"/>
      <c r="C53" s="82"/>
      <c r="D53" s="82"/>
      <c r="E53" s="82"/>
      <c r="F53" s="82"/>
      <c r="G53" s="82"/>
      <c r="H53" s="82"/>
      <c r="I53" s="82"/>
    </row>
    <row r="54" spans="1:14" ht="12" customHeight="1" x14ac:dyDescent="0.25">
      <c r="A54" s="82"/>
      <c r="B54" s="82"/>
      <c r="C54" s="82"/>
      <c r="D54" s="82"/>
      <c r="E54" s="82"/>
      <c r="F54" s="82"/>
      <c r="G54" s="82"/>
      <c r="H54" s="82"/>
      <c r="I54" s="82"/>
    </row>
    <row r="55" spans="1:14" ht="12" customHeight="1" x14ac:dyDescent="0.25">
      <c r="A55" s="29"/>
      <c r="B55" s="52"/>
      <c r="C55" s="80"/>
      <c r="D55" s="80"/>
      <c r="E55" s="80"/>
      <c r="F55" s="80"/>
      <c r="G55" s="80"/>
      <c r="H55" s="80"/>
      <c r="I55" s="80"/>
      <c r="L55" s="7"/>
      <c r="M55" s="7"/>
      <c r="N55" s="7"/>
    </row>
    <row r="56" spans="1:14" ht="12" customHeight="1" x14ac:dyDescent="0.25">
      <c r="A56" s="29"/>
      <c r="B56" s="53"/>
      <c r="C56" s="80"/>
      <c r="D56" s="80"/>
      <c r="E56" s="80"/>
      <c r="F56" s="80"/>
      <c r="G56" s="80"/>
      <c r="H56" s="80"/>
      <c r="I56" s="80"/>
    </row>
    <row r="57" spans="1:14" ht="12" customHeight="1" x14ac:dyDescent="0.25">
      <c r="A57" s="29"/>
      <c r="B57" s="54"/>
      <c r="C57" s="81"/>
      <c r="D57" s="81"/>
      <c r="E57" s="81"/>
      <c r="F57" s="81"/>
      <c r="G57" s="81"/>
      <c r="H57" s="81"/>
      <c r="I57" s="81"/>
    </row>
    <row r="58" spans="1:14" ht="12" customHeight="1" x14ac:dyDescent="0.25">
      <c r="A58" s="29"/>
      <c r="B58" s="55"/>
      <c r="C58" s="29"/>
      <c r="D58" s="80"/>
      <c r="E58" s="80"/>
      <c r="F58" s="80"/>
      <c r="G58" s="80"/>
      <c r="H58" s="80"/>
      <c r="I58" s="80"/>
    </row>
    <row r="59" spans="1:14" s="82" customFormat="1" ht="12" customHeight="1" x14ac:dyDescent="0.25">
      <c r="B59" s="53"/>
      <c r="C59" s="75"/>
      <c r="D59" s="74"/>
      <c r="E59" s="74"/>
      <c r="F59" s="74"/>
    </row>
    <row r="60" spans="1:14" s="82" customFormat="1" ht="12" customHeight="1" x14ac:dyDescent="0.25">
      <c r="B60" s="54"/>
      <c r="C60" s="73"/>
      <c r="D60" s="74"/>
      <c r="E60" s="74"/>
      <c r="F60" s="74"/>
    </row>
    <row r="61" spans="1:14" s="82" customFormat="1" ht="12" customHeight="1" x14ac:dyDescent="0.25">
      <c r="B61" s="55"/>
      <c r="C61" s="75"/>
      <c r="D61" s="74"/>
      <c r="E61" s="74"/>
      <c r="F61" s="74"/>
    </row>
    <row r="62" spans="1:14" s="82" customFormat="1" ht="12" customHeight="1" x14ac:dyDescent="0.25"/>
  </sheetData>
  <mergeCells count="5">
    <mergeCell ref="B2:F2"/>
    <mergeCell ref="B3:F3"/>
    <mergeCell ref="B25:E25"/>
    <mergeCell ref="B24:F24"/>
    <mergeCell ref="B27:C27"/>
  </mergeCells>
  <hyperlinks>
    <hyperlink ref="B27" r:id="rId1" display="http://observatorioemigracao.pt/np4/7196.html" xr:uid="{00000000-0004-0000-1200-000000000000}"/>
    <hyperlink ref="B27:C27" r:id="rId2" display="http://observatorioemigracao.pt/np4/7952.html" xr:uid="{00000000-0004-0000-1200-000001000000}"/>
    <hyperlink ref="C1" location="Índice!A1" display="ÍNDICE Ç" xr:uid="{00000000-0004-0000-1200-000002000000}"/>
  </hyperlinks>
  <pageMargins left="0.23622047244094491" right="0.23622047244094491" top="0.74803149606299213" bottom="0.74803149606299213" header="0.31496062992125984" footer="0.31496062992125984"/>
  <pageSetup paperSize="9" orientation="portrait" horizontalDpi="4294967293" verticalDpi="0" r:id="rId3"/>
  <headerFooter>
    <oddFooter>&amp;C&amp;"Arial,Negrito"&amp;8&amp;P/&amp;N</oddFooter>
  </headerFooter>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90"/>
  <sheetViews>
    <sheetView showGridLines="0" zoomScaleNormal="100" workbookViewId="0">
      <selection activeCell="C1" sqref="C1"/>
    </sheetView>
  </sheetViews>
  <sheetFormatPr defaultColWidth="8.7109375" defaultRowHeight="12" customHeight="1" x14ac:dyDescent="0.25"/>
  <cols>
    <col min="1" max="1" width="12.7109375" style="1" customWidth="1"/>
    <col min="2" max="2" width="24.7109375" style="1" customWidth="1"/>
    <col min="3" max="5" width="16.7109375" style="13" customWidth="1"/>
    <col min="6" max="16384" width="8.7109375" style="1"/>
  </cols>
  <sheetData>
    <row r="1" spans="1:10" ht="30" customHeight="1" x14ac:dyDescent="0.25">
      <c r="A1" s="83"/>
      <c r="B1" s="216"/>
      <c r="C1" s="407" t="s">
        <v>347</v>
      </c>
      <c r="D1" s="14"/>
      <c r="E1" s="154"/>
    </row>
    <row r="2" spans="1:10" ht="45" customHeight="1" x14ac:dyDescent="0.25">
      <c r="B2" s="410" t="s">
        <v>320</v>
      </c>
      <c r="C2" s="411"/>
      <c r="D2" s="411"/>
      <c r="E2" s="411"/>
    </row>
    <row r="3" spans="1:10" ht="15" customHeight="1" thickBot="1" x14ac:dyDescent="0.3">
      <c r="B3" s="412" t="s">
        <v>59</v>
      </c>
      <c r="C3" s="413"/>
      <c r="D3" s="413"/>
      <c r="E3" s="413"/>
    </row>
    <row r="4" spans="1:10" ht="45" customHeight="1" x14ac:dyDescent="0.25">
      <c r="B4" s="17" t="s">
        <v>60</v>
      </c>
      <c r="C4" s="15" t="s">
        <v>258</v>
      </c>
      <c r="D4" s="15" t="s">
        <v>259</v>
      </c>
      <c r="E4" s="16" t="s">
        <v>7</v>
      </c>
    </row>
    <row r="5" spans="1:10" ht="30" customHeight="1" x14ac:dyDescent="0.25">
      <c r="B5" s="247" t="s">
        <v>8</v>
      </c>
      <c r="C5" s="248">
        <v>3612860</v>
      </c>
      <c r="D5" s="248">
        <v>486230</v>
      </c>
      <c r="E5" s="248">
        <f>C5-D5</f>
        <v>3126630</v>
      </c>
    </row>
    <row r="6" spans="1:10" ht="15" customHeight="1" x14ac:dyDescent="0.25">
      <c r="B6" s="245" t="s">
        <v>9</v>
      </c>
      <c r="C6" s="246">
        <v>34650</v>
      </c>
      <c r="D6" s="246">
        <v>1160</v>
      </c>
      <c r="E6" s="246">
        <f t="shared" ref="E6:E72" si="0">C6-D6</f>
        <v>33490</v>
      </c>
    </row>
    <row r="7" spans="1:10" ht="15" customHeight="1" x14ac:dyDescent="0.25">
      <c r="B7" s="245" t="s">
        <v>10</v>
      </c>
      <c r="C7" s="246">
        <v>225870</v>
      </c>
      <c r="D7" s="246">
        <v>3740</v>
      </c>
      <c r="E7" s="246">
        <f t="shared" si="0"/>
        <v>222130</v>
      </c>
    </row>
    <row r="8" spans="1:10" ht="15" customHeight="1" x14ac:dyDescent="0.25">
      <c r="B8" s="245" t="s">
        <v>11</v>
      </c>
      <c r="C8" s="246">
        <v>245530</v>
      </c>
      <c r="D8" s="246">
        <v>8210</v>
      </c>
      <c r="E8" s="246">
        <f t="shared" si="0"/>
        <v>237320</v>
      </c>
    </row>
    <row r="9" spans="1:10" ht="15" customHeight="1" x14ac:dyDescent="0.25">
      <c r="B9" s="245" t="s">
        <v>12</v>
      </c>
      <c r="C9" s="246">
        <v>80</v>
      </c>
      <c r="D9" s="246">
        <v>30</v>
      </c>
      <c r="E9" s="246">
        <f>C9-D9</f>
        <v>50</v>
      </c>
    </row>
    <row r="10" spans="1:10" ht="15" customHeight="1" x14ac:dyDescent="0.25">
      <c r="B10" s="245" t="s">
        <v>13</v>
      </c>
      <c r="C10" s="246">
        <v>10</v>
      </c>
      <c r="D10" s="246">
        <v>330</v>
      </c>
      <c r="E10" s="246">
        <f t="shared" si="0"/>
        <v>-320</v>
      </c>
    </row>
    <row r="11" spans="1:10" ht="15" customHeight="1" x14ac:dyDescent="0.25">
      <c r="B11" s="245" t="s">
        <v>14</v>
      </c>
      <c r="C11" s="246">
        <v>800</v>
      </c>
      <c r="D11" s="246">
        <v>520</v>
      </c>
      <c r="E11" s="246">
        <f t="shared" si="0"/>
        <v>280</v>
      </c>
      <c r="J11" s="155"/>
    </row>
    <row r="12" spans="1:10" ht="15" customHeight="1" x14ac:dyDescent="0.25">
      <c r="B12" s="245" t="s">
        <v>15</v>
      </c>
      <c r="C12" s="246">
        <v>3680</v>
      </c>
      <c r="D12" s="246">
        <v>1550</v>
      </c>
      <c r="E12" s="246">
        <f t="shared" si="0"/>
        <v>2130</v>
      </c>
    </row>
    <row r="13" spans="1:10" ht="15" customHeight="1" x14ac:dyDescent="0.25">
      <c r="B13" s="245" t="s">
        <v>16</v>
      </c>
      <c r="C13" s="246">
        <v>8840</v>
      </c>
      <c r="D13" s="246">
        <v>150</v>
      </c>
      <c r="E13" s="246">
        <f t="shared" si="0"/>
        <v>8690</v>
      </c>
    </row>
    <row r="14" spans="1:10" ht="15" customHeight="1" x14ac:dyDescent="0.25">
      <c r="B14" s="245" t="s">
        <v>17</v>
      </c>
      <c r="C14" s="246">
        <v>58900</v>
      </c>
      <c r="D14" s="246">
        <v>1430</v>
      </c>
      <c r="E14" s="246">
        <f t="shared" si="0"/>
        <v>57470</v>
      </c>
    </row>
    <row r="15" spans="1:10" ht="15" customHeight="1" x14ac:dyDescent="0.25">
      <c r="B15" s="245" t="s">
        <v>18</v>
      </c>
      <c r="C15" s="246">
        <v>12720</v>
      </c>
      <c r="D15" s="246">
        <v>241470</v>
      </c>
      <c r="E15" s="246">
        <f t="shared" si="0"/>
        <v>-228750</v>
      </c>
    </row>
    <row r="16" spans="1:10" ht="15" customHeight="1" x14ac:dyDescent="0.25">
      <c r="B16" s="245" t="s">
        <v>19</v>
      </c>
      <c r="C16" s="246">
        <v>1020</v>
      </c>
      <c r="D16" s="246">
        <v>5210</v>
      </c>
      <c r="E16" s="246">
        <f t="shared" si="0"/>
        <v>-4190</v>
      </c>
    </row>
    <row r="17" spans="2:5" ht="15" customHeight="1" x14ac:dyDescent="0.25">
      <c r="B17" s="245" t="s">
        <v>20</v>
      </c>
      <c r="C17" s="246">
        <v>1690</v>
      </c>
      <c r="D17" s="246">
        <v>18090</v>
      </c>
      <c r="E17" s="246">
        <f t="shared" si="0"/>
        <v>-16400</v>
      </c>
    </row>
    <row r="18" spans="2:5" ht="15" customHeight="1" x14ac:dyDescent="0.25">
      <c r="B18" s="245" t="s">
        <v>21</v>
      </c>
      <c r="C18" s="246">
        <v>21990</v>
      </c>
      <c r="D18" s="246">
        <v>2500</v>
      </c>
      <c r="E18" s="246">
        <f t="shared" si="0"/>
        <v>19490</v>
      </c>
    </row>
    <row r="19" spans="2:5" ht="15" customHeight="1" x14ac:dyDescent="0.25">
      <c r="B19" s="245" t="s">
        <v>22</v>
      </c>
      <c r="C19" s="246">
        <v>260</v>
      </c>
      <c r="D19" s="246">
        <v>42810</v>
      </c>
      <c r="E19" s="246">
        <f t="shared" si="0"/>
        <v>-42550</v>
      </c>
    </row>
    <row r="20" spans="2:5" ht="15" customHeight="1" x14ac:dyDescent="0.25">
      <c r="B20" s="245" t="s">
        <v>23</v>
      </c>
      <c r="C20" s="246">
        <v>40</v>
      </c>
      <c r="D20" s="246">
        <v>40</v>
      </c>
      <c r="E20" s="246">
        <f t="shared" si="0"/>
        <v>0</v>
      </c>
    </row>
    <row r="21" spans="2:5" ht="15" customHeight="1" x14ac:dyDescent="0.25">
      <c r="B21" s="245" t="s">
        <v>145</v>
      </c>
      <c r="C21" s="246">
        <v>240</v>
      </c>
      <c r="D21" s="246">
        <v>870</v>
      </c>
      <c r="E21" s="246">
        <f t="shared" si="0"/>
        <v>-630</v>
      </c>
    </row>
    <row r="22" spans="2:5" ht="15" customHeight="1" x14ac:dyDescent="0.25">
      <c r="B22" s="245" t="s">
        <v>24</v>
      </c>
      <c r="C22" s="246">
        <v>70</v>
      </c>
      <c r="D22" s="246">
        <v>230</v>
      </c>
      <c r="E22" s="246">
        <f t="shared" si="0"/>
        <v>-160</v>
      </c>
    </row>
    <row r="23" spans="2:5" ht="15" customHeight="1" x14ac:dyDescent="0.25">
      <c r="B23" s="245" t="s">
        <v>267</v>
      </c>
      <c r="C23" s="246">
        <v>70</v>
      </c>
      <c r="D23" s="246">
        <v>130</v>
      </c>
      <c r="E23" s="246">
        <f t="shared" si="0"/>
        <v>-60</v>
      </c>
    </row>
    <row r="24" spans="2:5" ht="15" customHeight="1" x14ac:dyDescent="0.25">
      <c r="B24" s="245" t="s">
        <v>25</v>
      </c>
      <c r="C24" s="246">
        <v>4490</v>
      </c>
      <c r="D24" s="246">
        <v>920</v>
      </c>
      <c r="E24" s="246">
        <f t="shared" si="0"/>
        <v>3570</v>
      </c>
    </row>
    <row r="25" spans="2:5" ht="15" customHeight="1" x14ac:dyDescent="0.25">
      <c r="B25" s="245" t="s">
        <v>268</v>
      </c>
      <c r="C25" s="246">
        <v>400</v>
      </c>
      <c r="D25" s="246">
        <v>460</v>
      </c>
      <c r="E25" s="246">
        <f t="shared" si="0"/>
        <v>-60</v>
      </c>
    </row>
    <row r="26" spans="2:5" ht="15" customHeight="1" x14ac:dyDescent="0.25">
      <c r="B26" s="245" t="s">
        <v>277</v>
      </c>
      <c r="C26" s="246">
        <v>590</v>
      </c>
      <c r="D26" s="246">
        <v>0</v>
      </c>
      <c r="E26" s="246">
        <f t="shared" si="0"/>
        <v>590</v>
      </c>
    </row>
    <row r="27" spans="2:5" ht="15" customHeight="1" x14ac:dyDescent="0.25">
      <c r="B27" s="245" t="s">
        <v>26</v>
      </c>
      <c r="C27" s="246">
        <v>170</v>
      </c>
      <c r="D27" s="246">
        <v>150</v>
      </c>
      <c r="E27" s="246">
        <f t="shared" si="0"/>
        <v>20</v>
      </c>
    </row>
    <row r="28" spans="2:5" ht="15" customHeight="1" x14ac:dyDescent="0.25">
      <c r="B28" s="245" t="s">
        <v>27</v>
      </c>
      <c r="C28" s="246">
        <v>30</v>
      </c>
      <c r="D28" s="246">
        <v>550</v>
      </c>
      <c r="E28" s="246">
        <f t="shared" si="0"/>
        <v>-520</v>
      </c>
    </row>
    <row r="29" spans="2:5" ht="15" customHeight="1" x14ac:dyDescent="0.25">
      <c r="B29" s="245" t="s">
        <v>28</v>
      </c>
      <c r="C29" s="246">
        <v>111780</v>
      </c>
      <c r="D29" s="246">
        <v>10700</v>
      </c>
      <c r="E29" s="246">
        <f t="shared" si="0"/>
        <v>101080</v>
      </c>
    </row>
    <row r="30" spans="2:5" ht="15" customHeight="1" x14ac:dyDescent="0.25">
      <c r="B30" s="245" t="s">
        <v>29</v>
      </c>
      <c r="C30" s="246">
        <v>244740</v>
      </c>
      <c r="D30" s="246">
        <v>8290</v>
      </c>
      <c r="E30" s="246">
        <f t="shared" si="0"/>
        <v>236450</v>
      </c>
    </row>
    <row r="31" spans="2:5" ht="15" customHeight="1" x14ac:dyDescent="0.25">
      <c r="B31" s="245" t="s">
        <v>30</v>
      </c>
      <c r="C31" s="246">
        <v>50</v>
      </c>
      <c r="D31" s="246">
        <v>400</v>
      </c>
      <c r="E31" s="246">
        <f t="shared" si="0"/>
        <v>-350</v>
      </c>
    </row>
    <row r="32" spans="2:5" ht="15" customHeight="1" x14ac:dyDescent="0.25">
      <c r="B32" s="245" t="s">
        <v>31</v>
      </c>
      <c r="C32" s="246">
        <v>1450</v>
      </c>
      <c r="D32" s="246">
        <v>390</v>
      </c>
      <c r="E32" s="246">
        <f t="shared" si="0"/>
        <v>1060</v>
      </c>
    </row>
    <row r="33" spans="2:5" ht="15" customHeight="1" x14ac:dyDescent="0.25">
      <c r="B33" s="245" t="s">
        <v>32</v>
      </c>
      <c r="C33" s="246">
        <v>1036569.9999999999</v>
      </c>
      <c r="D33" s="246">
        <v>20250</v>
      </c>
      <c r="E33" s="246">
        <f t="shared" si="0"/>
        <v>1016319.9999999999</v>
      </c>
    </row>
    <row r="34" spans="2:5" ht="15" customHeight="1" x14ac:dyDescent="0.25">
      <c r="B34" s="245" t="s">
        <v>33</v>
      </c>
      <c r="C34" s="246">
        <v>1000</v>
      </c>
      <c r="D34" s="246">
        <v>220</v>
      </c>
      <c r="E34" s="246">
        <f t="shared" si="0"/>
        <v>780</v>
      </c>
    </row>
    <row r="35" spans="2:5" ht="15" customHeight="1" x14ac:dyDescent="0.25">
      <c r="B35" s="245" t="s">
        <v>302</v>
      </c>
      <c r="C35" s="246">
        <v>0</v>
      </c>
      <c r="D35" s="246">
        <v>50</v>
      </c>
      <c r="E35" s="246">
        <f t="shared" si="0"/>
        <v>-50</v>
      </c>
    </row>
    <row r="36" spans="2:5" ht="15" customHeight="1" x14ac:dyDescent="0.25">
      <c r="B36" s="245" t="s">
        <v>34</v>
      </c>
      <c r="C36" s="246">
        <v>450</v>
      </c>
      <c r="D36" s="246">
        <v>2730</v>
      </c>
      <c r="E36" s="246">
        <f t="shared" si="0"/>
        <v>-2280</v>
      </c>
    </row>
    <row r="37" spans="2:5" ht="15" customHeight="1" x14ac:dyDescent="0.25">
      <c r="B37" s="245" t="s">
        <v>35</v>
      </c>
      <c r="C37" s="246">
        <v>44470</v>
      </c>
      <c r="D37" s="246">
        <v>1280</v>
      </c>
      <c r="E37" s="246">
        <f t="shared" si="0"/>
        <v>43190</v>
      </c>
    </row>
    <row r="38" spans="2:5" ht="15" customHeight="1" x14ac:dyDescent="0.25">
      <c r="B38" s="245" t="s">
        <v>36</v>
      </c>
      <c r="C38" s="246">
        <v>470</v>
      </c>
      <c r="D38" s="246">
        <v>860</v>
      </c>
      <c r="E38" s="246">
        <f t="shared" si="0"/>
        <v>-390</v>
      </c>
    </row>
    <row r="39" spans="2:5" ht="15" customHeight="1" x14ac:dyDescent="0.25">
      <c r="B39" s="245" t="s">
        <v>37</v>
      </c>
      <c r="C39" s="246">
        <v>560</v>
      </c>
      <c r="D39" s="246">
        <v>4420</v>
      </c>
      <c r="E39" s="246">
        <f t="shared" si="0"/>
        <v>-3860</v>
      </c>
    </row>
    <row r="40" spans="2:5" ht="15" customHeight="1" x14ac:dyDescent="0.25">
      <c r="B40" s="245" t="s">
        <v>38</v>
      </c>
      <c r="C40" s="246">
        <v>3840</v>
      </c>
      <c r="D40" s="246">
        <v>200</v>
      </c>
      <c r="E40" s="246">
        <f t="shared" si="0"/>
        <v>3640</v>
      </c>
    </row>
    <row r="41" spans="2:5" ht="15" customHeight="1" x14ac:dyDescent="0.25">
      <c r="B41" s="245" t="s">
        <v>39</v>
      </c>
      <c r="C41" s="246">
        <v>480</v>
      </c>
      <c r="D41" s="246">
        <v>40</v>
      </c>
      <c r="E41" s="246">
        <f t="shared" si="0"/>
        <v>440</v>
      </c>
    </row>
    <row r="42" spans="2:5" ht="15" customHeight="1" x14ac:dyDescent="0.25">
      <c r="B42" s="245" t="s">
        <v>40</v>
      </c>
      <c r="C42" s="246">
        <v>4260</v>
      </c>
      <c r="D42" s="246">
        <v>1760</v>
      </c>
      <c r="E42" s="246">
        <f t="shared" si="0"/>
        <v>2500</v>
      </c>
    </row>
    <row r="43" spans="2:5" ht="15" customHeight="1" x14ac:dyDescent="0.25">
      <c r="B43" s="245" t="s">
        <v>41</v>
      </c>
      <c r="C43" s="246">
        <v>650</v>
      </c>
      <c r="D43" s="246">
        <v>600</v>
      </c>
      <c r="E43" s="246">
        <f t="shared" si="0"/>
        <v>50</v>
      </c>
    </row>
    <row r="44" spans="2:5" ht="15" customHeight="1" x14ac:dyDescent="0.25">
      <c r="B44" s="245" t="s">
        <v>42</v>
      </c>
      <c r="C44" s="246">
        <v>40</v>
      </c>
      <c r="D44" s="246">
        <v>570</v>
      </c>
      <c r="E44" s="246">
        <f t="shared" si="0"/>
        <v>-530</v>
      </c>
    </row>
    <row r="45" spans="2:5" ht="15" customHeight="1" x14ac:dyDescent="0.25">
      <c r="B45" s="245" t="s">
        <v>43</v>
      </c>
      <c r="C45" s="246">
        <v>80</v>
      </c>
      <c r="D45" s="246">
        <v>1070</v>
      </c>
      <c r="E45" s="246">
        <f t="shared" si="0"/>
        <v>-990</v>
      </c>
    </row>
    <row r="46" spans="2:5" ht="15" customHeight="1" x14ac:dyDescent="0.25">
      <c r="B46" s="245" t="s">
        <v>44</v>
      </c>
      <c r="C46" s="246">
        <v>78400</v>
      </c>
      <c r="D46" s="246">
        <v>610</v>
      </c>
      <c r="E46" s="246">
        <f t="shared" si="0"/>
        <v>77790</v>
      </c>
    </row>
    <row r="47" spans="2:5" ht="15" customHeight="1" x14ac:dyDescent="0.25">
      <c r="B47" s="245" t="s">
        <v>303</v>
      </c>
      <c r="C47" s="246">
        <v>20</v>
      </c>
      <c r="D47" s="246">
        <v>0</v>
      </c>
      <c r="E47" s="246">
        <f t="shared" si="0"/>
        <v>20</v>
      </c>
    </row>
    <row r="48" spans="2:5" ht="15" customHeight="1" x14ac:dyDescent="0.25">
      <c r="B48" s="245" t="s">
        <v>45</v>
      </c>
      <c r="C48" s="246">
        <v>220</v>
      </c>
      <c r="D48" s="246">
        <v>20</v>
      </c>
      <c r="E48" s="246">
        <f t="shared" si="0"/>
        <v>200</v>
      </c>
    </row>
    <row r="49" spans="2:5" ht="15" customHeight="1" x14ac:dyDescent="0.25">
      <c r="B49" s="245" t="s">
        <v>46</v>
      </c>
      <c r="C49" s="246">
        <v>50</v>
      </c>
      <c r="D49" s="246">
        <v>4040</v>
      </c>
      <c r="E49" s="246">
        <f t="shared" si="0"/>
        <v>-3990</v>
      </c>
    </row>
    <row r="50" spans="2:5" ht="15" customHeight="1" x14ac:dyDescent="0.25">
      <c r="B50" s="245" t="s">
        <v>47</v>
      </c>
      <c r="C50" s="246">
        <v>990</v>
      </c>
      <c r="D50" s="246">
        <v>270</v>
      </c>
      <c r="E50" s="246">
        <f t="shared" si="0"/>
        <v>720</v>
      </c>
    </row>
    <row r="51" spans="2:5" ht="15" customHeight="1" x14ac:dyDescent="0.25">
      <c r="B51" s="245" t="s">
        <v>48</v>
      </c>
      <c r="C51" s="246">
        <v>5450</v>
      </c>
      <c r="D51" s="246">
        <v>5550</v>
      </c>
      <c r="E51" s="246">
        <f t="shared" si="0"/>
        <v>-100</v>
      </c>
    </row>
    <row r="52" spans="2:5" ht="15" customHeight="1" x14ac:dyDescent="0.25">
      <c r="B52" s="245" t="s">
        <v>49</v>
      </c>
      <c r="C52" s="246">
        <v>0</v>
      </c>
      <c r="D52" s="246">
        <v>670</v>
      </c>
      <c r="E52" s="246">
        <f t="shared" si="0"/>
        <v>-670</v>
      </c>
    </row>
    <row r="53" spans="2:5" ht="15" customHeight="1" x14ac:dyDescent="0.25">
      <c r="B53" s="245" t="s">
        <v>50</v>
      </c>
      <c r="C53" s="246">
        <v>2980</v>
      </c>
      <c r="D53" s="246">
        <v>1200</v>
      </c>
      <c r="E53" s="246">
        <f t="shared" si="0"/>
        <v>1780</v>
      </c>
    </row>
    <row r="54" spans="2:5" ht="15" customHeight="1" x14ac:dyDescent="0.25">
      <c r="B54" s="245" t="s">
        <v>3</v>
      </c>
      <c r="C54" s="246">
        <v>130</v>
      </c>
      <c r="D54" s="246">
        <v>60</v>
      </c>
      <c r="E54" s="246">
        <f t="shared" si="0"/>
        <v>70</v>
      </c>
    </row>
    <row r="55" spans="2:5" ht="15" customHeight="1" x14ac:dyDescent="0.25">
      <c r="B55" s="245" t="s">
        <v>4</v>
      </c>
      <c r="C55" s="246">
        <v>380</v>
      </c>
      <c r="D55" s="246">
        <v>7940</v>
      </c>
      <c r="E55" s="246">
        <f t="shared" si="0"/>
        <v>-7560</v>
      </c>
    </row>
    <row r="56" spans="2:5" ht="15" customHeight="1" x14ac:dyDescent="0.25">
      <c r="B56" s="245" t="s">
        <v>5</v>
      </c>
      <c r="C56" s="246">
        <v>379350</v>
      </c>
      <c r="D56" s="246">
        <v>5760</v>
      </c>
      <c r="E56" s="246">
        <f t="shared" si="0"/>
        <v>373590</v>
      </c>
    </row>
    <row r="57" spans="2:5" ht="15" customHeight="1" x14ac:dyDescent="0.25">
      <c r="B57" s="245" t="s">
        <v>6</v>
      </c>
      <c r="C57" s="246">
        <v>510</v>
      </c>
      <c r="D57" s="246">
        <v>1290</v>
      </c>
      <c r="E57" s="246">
        <f t="shared" si="0"/>
        <v>-780</v>
      </c>
    </row>
    <row r="58" spans="2:5" ht="15" customHeight="1" x14ac:dyDescent="0.25">
      <c r="B58" s="245" t="s">
        <v>51</v>
      </c>
      <c r="C58" s="246">
        <v>620</v>
      </c>
      <c r="D58" s="246">
        <v>18580</v>
      </c>
      <c r="E58" s="246">
        <f t="shared" si="0"/>
        <v>-17960</v>
      </c>
    </row>
    <row r="59" spans="2:5" ht="15" customHeight="1" x14ac:dyDescent="0.25">
      <c r="B59" s="245" t="s">
        <v>52</v>
      </c>
      <c r="C59" s="246">
        <v>790</v>
      </c>
      <c r="D59" s="246">
        <v>3400</v>
      </c>
      <c r="E59" s="246">
        <f t="shared" si="0"/>
        <v>-2610</v>
      </c>
    </row>
    <row r="60" spans="2:5" ht="15" customHeight="1" x14ac:dyDescent="0.25">
      <c r="B60" s="245" t="s">
        <v>53</v>
      </c>
      <c r="C60" s="246">
        <v>40</v>
      </c>
      <c r="D60" s="246">
        <v>1120</v>
      </c>
      <c r="E60" s="246">
        <f t="shared" si="0"/>
        <v>-1080</v>
      </c>
    </row>
    <row r="61" spans="2:5" ht="15" customHeight="1" x14ac:dyDescent="0.25">
      <c r="B61" s="245" t="s">
        <v>54</v>
      </c>
      <c r="C61" s="246">
        <v>9890</v>
      </c>
      <c r="D61" s="246">
        <v>1360</v>
      </c>
      <c r="E61" s="246">
        <f t="shared" si="0"/>
        <v>8530</v>
      </c>
    </row>
    <row r="62" spans="2:5" ht="15" customHeight="1" x14ac:dyDescent="0.25">
      <c r="B62" s="245" t="s">
        <v>55</v>
      </c>
      <c r="C62" s="246">
        <v>1037020</v>
      </c>
      <c r="D62" s="246">
        <v>7600</v>
      </c>
      <c r="E62" s="246">
        <f>C62-D62</f>
        <v>1029420</v>
      </c>
    </row>
    <row r="63" spans="2:5" ht="15" customHeight="1" x14ac:dyDescent="0.25">
      <c r="B63" s="245" t="s">
        <v>120</v>
      </c>
      <c r="C63" s="246">
        <v>80</v>
      </c>
      <c r="D63" s="246">
        <v>330</v>
      </c>
      <c r="E63" s="246">
        <f t="shared" si="0"/>
        <v>-250</v>
      </c>
    </row>
    <row r="64" spans="2:5" ht="15" customHeight="1" x14ac:dyDescent="0.25">
      <c r="B64" s="245" t="s">
        <v>213</v>
      </c>
      <c r="C64" s="246">
        <v>0</v>
      </c>
      <c r="D64" s="246">
        <v>150</v>
      </c>
      <c r="E64" s="246">
        <f t="shared" si="0"/>
        <v>-150</v>
      </c>
    </row>
    <row r="65" spans="1:7" ht="15" customHeight="1" x14ac:dyDescent="0.25">
      <c r="B65" s="245" t="s">
        <v>56</v>
      </c>
      <c r="C65" s="246">
        <v>420</v>
      </c>
      <c r="D65" s="246">
        <v>210</v>
      </c>
      <c r="E65" s="246">
        <f t="shared" si="0"/>
        <v>210</v>
      </c>
    </row>
    <row r="66" spans="1:7" ht="15" customHeight="1" x14ac:dyDescent="0.25">
      <c r="B66" s="245" t="s">
        <v>57</v>
      </c>
      <c r="C66" s="246">
        <v>270</v>
      </c>
      <c r="D66" s="246">
        <v>16379.999999999998</v>
      </c>
      <c r="E66" s="246">
        <f t="shared" si="0"/>
        <v>-16109.999999999998</v>
      </c>
    </row>
    <row r="67" spans="1:7" ht="15" customHeight="1" x14ac:dyDescent="0.25">
      <c r="B67" s="245" t="s">
        <v>58</v>
      </c>
      <c r="C67" s="246">
        <v>5180</v>
      </c>
      <c r="D67" s="246">
        <v>1060</v>
      </c>
      <c r="E67" s="246">
        <f t="shared" si="0"/>
        <v>4120</v>
      </c>
    </row>
    <row r="68" spans="1:7" ht="15" customHeight="1" x14ac:dyDescent="0.25">
      <c r="B68" s="253" t="s">
        <v>62</v>
      </c>
      <c r="C68" s="254">
        <v>17040</v>
      </c>
      <c r="D68" s="254">
        <v>24250</v>
      </c>
      <c r="E68" s="254">
        <f t="shared" si="0"/>
        <v>-7210</v>
      </c>
    </row>
    <row r="69" spans="1:7" s="37" customFormat="1" ht="30" customHeight="1" x14ac:dyDescent="0.2">
      <c r="B69" s="38" t="s">
        <v>67</v>
      </c>
      <c r="C69" s="39">
        <v>3285640</v>
      </c>
      <c r="D69" s="39">
        <v>83110</v>
      </c>
      <c r="E69" s="39">
        <f t="shared" si="0"/>
        <v>3202530</v>
      </c>
    </row>
    <row r="70" spans="1:7" ht="15" customHeight="1" x14ac:dyDescent="0.2">
      <c r="B70" s="35" t="s">
        <v>68</v>
      </c>
      <c r="C70" s="36">
        <v>253150</v>
      </c>
      <c r="D70" s="36">
        <v>35710</v>
      </c>
      <c r="E70" s="36">
        <f t="shared" si="0"/>
        <v>217440</v>
      </c>
      <c r="G70" s="37"/>
    </row>
    <row r="71" spans="1:7" ht="15" customHeight="1" x14ac:dyDescent="0.2">
      <c r="B71" s="35" t="s">
        <v>69</v>
      </c>
      <c r="C71" s="36">
        <v>1593450</v>
      </c>
      <c r="D71" s="36">
        <v>43540</v>
      </c>
      <c r="E71" s="36">
        <f t="shared" si="0"/>
        <v>1549910</v>
      </c>
      <c r="G71" s="37"/>
    </row>
    <row r="72" spans="1:7" ht="30" customHeight="1" thickBot="1" x14ac:dyDescent="0.25">
      <c r="B72" s="41" t="s">
        <v>70</v>
      </c>
      <c r="C72" s="42">
        <v>1575990</v>
      </c>
      <c r="D72" s="42">
        <v>79930</v>
      </c>
      <c r="E72" s="42">
        <f t="shared" si="0"/>
        <v>1496060</v>
      </c>
      <c r="G72" s="37"/>
    </row>
    <row r="73" spans="1:7" ht="15" customHeight="1" x14ac:dyDescent="0.25">
      <c r="B73" s="4"/>
      <c r="C73" s="5"/>
      <c r="D73" s="5"/>
      <c r="E73" s="5"/>
    </row>
    <row r="74" spans="1:7" ht="15" customHeight="1" x14ac:dyDescent="0.25">
      <c r="A74" s="90" t="s">
        <v>61</v>
      </c>
      <c r="B74" s="415" t="s">
        <v>298</v>
      </c>
      <c r="C74" s="416"/>
      <c r="D74" s="416"/>
      <c r="E74" s="416"/>
    </row>
    <row r="75" spans="1:7" ht="15" customHeight="1" x14ac:dyDescent="0.2">
      <c r="A75" s="200" t="s">
        <v>266</v>
      </c>
      <c r="B75" s="376" t="s">
        <v>341</v>
      </c>
      <c r="C75" s="198"/>
      <c r="D75" s="199"/>
      <c r="E75" s="199"/>
    </row>
    <row r="76" spans="1:7" s="62" customFormat="1" ht="15" customHeight="1" x14ac:dyDescent="0.25">
      <c r="A76" s="243" t="s">
        <v>2</v>
      </c>
      <c r="B76" s="414" t="s">
        <v>317</v>
      </c>
      <c r="C76" s="414"/>
      <c r="D76" s="105"/>
      <c r="E76" s="105"/>
    </row>
    <row r="77" spans="1:7" ht="15" customHeight="1" x14ac:dyDescent="0.25"/>
    <row r="78" spans="1:7" ht="15" customHeight="1" x14ac:dyDescent="0.25"/>
    <row r="79" spans="1:7" ht="15" customHeight="1" x14ac:dyDescent="0.25"/>
    <row r="80" spans="1:7" ht="15" customHeight="1" x14ac:dyDescent="0.25"/>
    <row r="81" ht="15" customHeight="1" x14ac:dyDescent="0.25"/>
    <row r="82" ht="15" customHeight="1" x14ac:dyDescent="0.25"/>
    <row r="83" ht="15" customHeight="1" x14ac:dyDescent="0.25"/>
    <row r="84" ht="15" customHeight="1" x14ac:dyDescent="0.25"/>
    <row r="85" ht="15" customHeight="1" x14ac:dyDescent="0.25"/>
    <row r="86" ht="15" customHeight="1" x14ac:dyDescent="0.25"/>
    <row r="87" ht="15" customHeight="1" x14ac:dyDescent="0.25"/>
    <row r="88" ht="15" customHeight="1" x14ac:dyDescent="0.25"/>
    <row r="89" ht="15" customHeight="1" x14ac:dyDescent="0.25"/>
    <row r="90" ht="15" customHeight="1" x14ac:dyDescent="0.25"/>
  </sheetData>
  <mergeCells count="4">
    <mergeCell ref="B2:E2"/>
    <mergeCell ref="B3:E3"/>
    <mergeCell ref="B76:C76"/>
    <mergeCell ref="B74:E74"/>
  </mergeCells>
  <hyperlinks>
    <hyperlink ref="B76" r:id="rId1" display="http://observatorioemigracao.pt/np4/7196.html" xr:uid="{00000000-0004-0000-0100-000000000000}"/>
    <hyperlink ref="B76:C76" r:id="rId2" display="http://observatorioemigracao.pt/np4/7952.html" xr:uid="{00000000-0004-0000-0100-000001000000}"/>
    <hyperlink ref="C1" location="Índice!A1" display="ÍNDICE Ç" xr:uid="{00000000-0004-0000-0100-000002000000}"/>
  </hyperlinks>
  <pageMargins left="0.23622047244094491" right="0.23622047244094491" top="0.74803149606299213" bottom="0.74803149606299213" header="0.31496062992125984" footer="0.31496062992125984"/>
  <pageSetup paperSize="9" orientation="portrait" horizontalDpi="4294967293" verticalDpi="0" r:id="rId3"/>
  <headerFooter>
    <oddFooter>&amp;C&amp;"Arial,Negrito"&amp;8&amp;P/&amp;N</oddFooter>
  </headerFooter>
  <drawing r:id="rId4"/>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P62"/>
  <sheetViews>
    <sheetView showGridLines="0" zoomScaleNormal="100" workbookViewId="0">
      <selection activeCell="C1" sqref="C1"/>
    </sheetView>
  </sheetViews>
  <sheetFormatPr defaultColWidth="8.7109375" defaultRowHeight="12" customHeight="1" x14ac:dyDescent="0.25"/>
  <cols>
    <col min="1" max="1" width="12.7109375" style="76" customWidth="1"/>
    <col min="2" max="6" width="16.7109375" style="76" customWidth="1"/>
    <col min="7" max="16384" width="8.7109375" style="76"/>
  </cols>
  <sheetData>
    <row r="1" spans="1:16" s="1" customFormat="1" ht="30" customHeight="1" x14ac:dyDescent="0.25">
      <c r="A1" s="83"/>
      <c r="B1" s="216"/>
      <c r="C1" s="407" t="s">
        <v>347</v>
      </c>
      <c r="D1" s="14"/>
      <c r="E1" s="147"/>
      <c r="F1" s="154"/>
    </row>
    <row r="2" spans="1:16" s="23" customFormat="1" ht="45" customHeight="1" x14ac:dyDescent="0.25">
      <c r="A2" s="21"/>
      <c r="B2" s="471" t="s">
        <v>339</v>
      </c>
      <c r="C2" s="471"/>
      <c r="D2" s="471"/>
      <c r="E2" s="472"/>
      <c r="F2" s="472"/>
      <c r="G2" s="31"/>
      <c r="H2" s="31"/>
      <c r="I2" s="31"/>
      <c r="J2" s="77"/>
      <c r="K2" s="77"/>
      <c r="L2" s="22"/>
      <c r="M2" s="22"/>
      <c r="N2" s="22"/>
      <c r="O2" s="31"/>
      <c r="P2" s="31"/>
    </row>
    <row r="3" spans="1:16" s="112" customFormat="1" ht="15" customHeight="1" x14ac:dyDescent="0.25">
      <c r="B3" s="487" t="s">
        <v>252</v>
      </c>
      <c r="C3" s="488"/>
      <c r="D3" s="488"/>
      <c r="E3" s="488"/>
      <c r="F3" s="488"/>
      <c r="G3" s="113"/>
      <c r="H3" s="113"/>
      <c r="I3" s="113"/>
      <c r="J3" s="114"/>
      <c r="K3" s="114"/>
      <c r="L3" s="114"/>
      <c r="M3" s="114"/>
      <c r="N3" s="114"/>
      <c r="O3" s="113"/>
      <c r="P3" s="113"/>
    </row>
    <row r="4" spans="1:16" ht="22.5" customHeight="1" x14ac:dyDescent="0.25"/>
    <row r="5" spans="1:16" ht="22.5" customHeight="1" x14ac:dyDescent="0.25"/>
    <row r="6" spans="1:16" ht="22.5" customHeight="1" x14ac:dyDescent="0.25"/>
    <row r="7" spans="1:16" ht="22.5" customHeight="1" x14ac:dyDescent="0.25"/>
    <row r="8" spans="1:16" ht="22.5" customHeight="1" x14ac:dyDescent="0.25"/>
    <row r="9" spans="1:16" ht="22.5" customHeight="1" x14ac:dyDescent="0.25"/>
    <row r="10" spans="1:16" ht="22.5" customHeight="1" x14ac:dyDescent="0.25"/>
    <row r="11" spans="1:16" ht="22.5" customHeight="1" x14ac:dyDescent="0.25"/>
    <row r="12" spans="1:16" ht="22.5" customHeight="1" x14ac:dyDescent="0.25"/>
    <row r="13" spans="1:16" ht="22.5" customHeight="1" x14ac:dyDescent="0.25"/>
    <row r="14" spans="1:16" ht="22.5" customHeight="1" x14ac:dyDescent="0.25"/>
    <row r="15" spans="1:16" ht="22.5" customHeight="1" x14ac:dyDescent="0.25"/>
    <row r="16" spans="1:16" ht="22.5" customHeight="1" x14ac:dyDescent="0.25"/>
    <row r="17" spans="1:6" ht="22.5" customHeight="1" x14ac:dyDescent="0.25"/>
    <row r="18" spans="1:6" ht="22.5" customHeight="1" x14ac:dyDescent="0.25"/>
    <row r="19" spans="1:6" ht="22.5" customHeight="1" x14ac:dyDescent="0.25"/>
    <row r="20" spans="1:6" ht="22.5" customHeight="1" x14ac:dyDescent="0.25"/>
    <row r="21" spans="1:6" ht="22.5" customHeight="1" x14ac:dyDescent="0.25"/>
    <row r="22" spans="1:6" ht="22.5" customHeight="1" x14ac:dyDescent="0.25"/>
    <row r="23" spans="1:6" ht="15" customHeight="1" x14ac:dyDescent="0.25"/>
    <row r="24" spans="1:6" s="78" customFormat="1" ht="15" customHeight="1" x14ac:dyDescent="0.25">
      <c r="A24" s="59" t="s">
        <v>77</v>
      </c>
      <c r="B24" s="469" t="s">
        <v>310</v>
      </c>
      <c r="C24" s="477"/>
      <c r="D24" s="477"/>
      <c r="E24" s="477"/>
      <c r="F24" s="477"/>
    </row>
    <row r="25" spans="1:6" s="1" customFormat="1" ht="15" customHeight="1" x14ac:dyDescent="0.25">
      <c r="A25" s="90" t="s">
        <v>61</v>
      </c>
      <c r="B25" s="450" t="s">
        <v>301</v>
      </c>
      <c r="C25" s="416"/>
      <c r="D25" s="416"/>
      <c r="E25" s="416"/>
    </row>
    <row r="26" spans="1:6" s="1" customFormat="1" ht="15" customHeight="1" x14ac:dyDescent="0.2">
      <c r="A26" s="200" t="s">
        <v>266</v>
      </c>
      <c r="B26" s="376" t="s">
        <v>341</v>
      </c>
      <c r="C26" s="198"/>
      <c r="D26" s="199"/>
      <c r="E26" s="199"/>
    </row>
    <row r="27" spans="1:6" s="62" customFormat="1" ht="15" customHeight="1" x14ac:dyDescent="0.25">
      <c r="A27" s="243" t="s">
        <v>2</v>
      </c>
      <c r="B27" s="414" t="s">
        <v>317</v>
      </c>
      <c r="C27" s="414"/>
      <c r="D27" s="105"/>
      <c r="E27" s="105"/>
    </row>
    <row r="28" spans="1:6" ht="15" customHeight="1" x14ac:dyDescent="0.25"/>
    <row r="29" spans="1:6" ht="15" customHeight="1" x14ac:dyDescent="0.25"/>
    <row r="30" spans="1:6" ht="15" customHeight="1" x14ac:dyDescent="0.25"/>
    <row r="31" spans="1:6" ht="15" customHeight="1" x14ac:dyDescent="0.25"/>
    <row r="32" spans="1:6" ht="15" customHeight="1" x14ac:dyDescent="0.25"/>
    <row r="33" ht="15" customHeight="1" x14ac:dyDescent="0.25"/>
    <row r="34" ht="15" customHeight="1" x14ac:dyDescent="0.25"/>
    <row r="35" ht="15" customHeight="1" x14ac:dyDescent="0.25"/>
    <row r="36" ht="15" customHeight="1" x14ac:dyDescent="0.25"/>
    <row r="37" ht="15" customHeight="1" x14ac:dyDescent="0.25"/>
    <row r="53" spans="1:14" ht="12" customHeight="1" x14ac:dyDescent="0.25">
      <c r="A53" s="82"/>
      <c r="B53" s="82"/>
      <c r="C53" s="82"/>
      <c r="D53" s="82"/>
      <c r="E53" s="82"/>
      <c r="F53" s="82"/>
      <c r="G53" s="82"/>
      <c r="H53" s="82"/>
      <c r="I53" s="82"/>
    </row>
    <row r="54" spans="1:14" ht="12" customHeight="1" x14ac:dyDescent="0.25">
      <c r="A54" s="82"/>
      <c r="B54" s="82"/>
      <c r="C54" s="82"/>
      <c r="D54" s="82"/>
      <c r="E54" s="82"/>
      <c r="F54" s="82"/>
      <c r="G54" s="82"/>
      <c r="H54" s="82"/>
      <c r="I54" s="82"/>
    </row>
    <row r="55" spans="1:14" ht="12" customHeight="1" x14ac:dyDescent="0.25">
      <c r="A55" s="29"/>
      <c r="B55" s="52"/>
      <c r="C55" s="80"/>
      <c r="D55" s="80"/>
      <c r="E55" s="80"/>
      <c r="F55" s="80"/>
      <c r="G55" s="80"/>
      <c r="H55" s="80"/>
      <c r="I55" s="80"/>
      <c r="L55" s="7"/>
      <c r="M55" s="7"/>
      <c r="N55" s="7"/>
    </row>
    <row r="56" spans="1:14" ht="12" customHeight="1" x14ac:dyDescent="0.25">
      <c r="A56" s="29"/>
      <c r="B56" s="53"/>
      <c r="C56" s="80"/>
      <c r="D56" s="80"/>
      <c r="E56" s="80"/>
      <c r="F56" s="80"/>
      <c r="G56" s="80"/>
      <c r="H56" s="80"/>
      <c r="I56" s="80"/>
    </row>
    <row r="57" spans="1:14" ht="12" customHeight="1" x14ac:dyDescent="0.25">
      <c r="A57" s="29"/>
      <c r="B57" s="54"/>
      <c r="C57" s="81"/>
      <c r="D57" s="81"/>
      <c r="E57" s="81"/>
      <c r="F57" s="81"/>
      <c r="G57" s="81"/>
      <c r="H57" s="81"/>
      <c r="I57" s="81"/>
    </row>
    <row r="58" spans="1:14" ht="12" customHeight="1" x14ac:dyDescent="0.25">
      <c r="A58" s="29"/>
      <c r="B58" s="55"/>
      <c r="C58" s="29"/>
      <c r="D58" s="80"/>
      <c r="E58" s="80"/>
      <c r="F58" s="80"/>
      <c r="G58" s="80"/>
      <c r="H58" s="80"/>
      <c r="I58" s="80"/>
    </row>
    <row r="59" spans="1:14" s="82" customFormat="1" ht="12" customHeight="1" x14ac:dyDescent="0.25">
      <c r="B59" s="53"/>
      <c r="C59" s="75"/>
      <c r="D59" s="74"/>
      <c r="E59" s="74"/>
      <c r="F59" s="74"/>
    </row>
    <row r="60" spans="1:14" s="82" customFormat="1" ht="12" customHeight="1" x14ac:dyDescent="0.25">
      <c r="B60" s="54"/>
      <c r="C60" s="73"/>
      <c r="D60" s="74"/>
      <c r="E60" s="74"/>
      <c r="F60" s="74"/>
    </row>
    <row r="61" spans="1:14" s="82" customFormat="1" ht="12" customHeight="1" x14ac:dyDescent="0.25">
      <c r="B61" s="55"/>
      <c r="C61" s="75"/>
      <c r="D61" s="74"/>
      <c r="E61" s="74"/>
      <c r="F61" s="74"/>
    </row>
    <row r="62" spans="1:14" s="82" customFormat="1" ht="12" customHeight="1" x14ac:dyDescent="0.25"/>
  </sheetData>
  <mergeCells count="5">
    <mergeCell ref="B2:F2"/>
    <mergeCell ref="B3:F3"/>
    <mergeCell ref="B25:E25"/>
    <mergeCell ref="B24:F24"/>
    <mergeCell ref="B27:C27"/>
  </mergeCells>
  <hyperlinks>
    <hyperlink ref="B27" r:id="rId1" display="http://observatorioemigracao.pt/np4/7196.html" xr:uid="{00000000-0004-0000-1300-000000000000}"/>
    <hyperlink ref="B27:C27" r:id="rId2" display="http://observatorioemigracao.pt/np4/7952.html" xr:uid="{00000000-0004-0000-1300-000001000000}"/>
    <hyperlink ref="C1" location="Índice!A1" display="ÍNDICE Ç" xr:uid="{00000000-0004-0000-1300-000002000000}"/>
  </hyperlinks>
  <pageMargins left="0.23622047244094491" right="0.23622047244094491" top="0.74803149606299213" bottom="0.74803149606299213" header="0.31496062992125984" footer="0.31496062992125984"/>
  <pageSetup paperSize="9" orientation="portrait" horizontalDpi="4294967293" verticalDpi="0" r:id="rId3"/>
  <headerFooter>
    <oddFooter>&amp;C&amp;"Arial,Negrito"&amp;8&amp;P/&amp;N</oddFooter>
  </headerFooter>
  <drawing r:id="rId4"/>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P62"/>
  <sheetViews>
    <sheetView showGridLines="0" zoomScaleNormal="100" workbookViewId="0">
      <selection activeCell="C1" sqref="C1"/>
    </sheetView>
  </sheetViews>
  <sheetFormatPr defaultColWidth="8.7109375" defaultRowHeight="12" customHeight="1" x14ac:dyDescent="0.25"/>
  <cols>
    <col min="1" max="1" width="12.7109375" style="123" customWidth="1"/>
    <col min="2" max="6" width="16.7109375" style="123" customWidth="1"/>
    <col min="7" max="16384" width="8.7109375" style="123"/>
  </cols>
  <sheetData>
    <row r="1" spans="1:16" s="1" customFormat="1" ht="30" customHeight="1" x14ac:dyDescent="0.25">
      <c r="A1" s="83"/>
      <c r="B1" s="216"/>
      <c r="C1" s="407" t="s">
        <v>347</v>
      </c>
      <c r="D1" s="14"/>
      <c r="E1" s="141"/>
      <c r="F1" s="170"/>
    </row>
    <row r="2" spans="1:16" s="23" customFormat="1" ht="45" customHeight="1" x14ac:dyDescent="0.25">
      <c r="A2" s="174"/>
      <c r="B2" s="471" t="s">
        <v>340</v>
      </c>
      <c r="C2" s="471"/>
      <c r="D2" s="471"/>
      <c r="E2" s="472"/>
      <c r="F2" s="472"/>
      <c r="G2" s="121"/>
      <c r="H2" s="121"/>
      <c r="I2" s="121"/>
      <c r="J2" s="122"/>
      <c r="K2" s="122"/>
      <c r="L2" s="22"/>
      <c r="M2" s="22"/>
      <c r="N2" s="22"/>
      <c r="O2" s="121"/>
      <c r="P2" s="121"/>
    </row>
    <row r="3" spans="1:16" s="112" customFormat="1" ht="15" customHeight="1" x14ac:dyDescent="0.25">
      <c r="B3" s="487" t="s">
        <v>252</v>
      </c>
      <c r="C3" s="488"/>
      <c r="D3" s="488"/>
      <c r="E3" s="488"/>
      <c r="F3" s="488"/>
      <c r="G3" s="113"/>
      <c r="H3" s="113"/>
      <c r="I3" s="113"/>
      <c r="J3" s="114"/>
      <c r="K3" s="114"/>
      <c r="L3" s="114"/>
      <c r="M3" s="114"/>
      <c r="N3" s="114"/>
      <c r="O3" s="113"/>
      <c r="P3" s="113"/>
    </row>
    <row r="4" spans="1:16" ht="22.5" customHeight="1" x14ac:dyDescent="0.25">
      <c r="A4" s="141"/>
      <c r="B4" s="141"/>
      <c r="C4" s="141"/>
      <c r="D4" s="141"/>
      <c r="E4" s="141"/>
      <c r="F4" s="141"/>
    </row>
    <row r="5" spans="1:16" ht="22.5" customHeight="1" x14ac:dyDescent="0.25">
      <c r="A5" s="141"/>
      <c r="B5" s="141"/>
      <c r="C5" s="141"/>
      <c r="D5" s="141"/>
      <c r="E5" s="141"/>
      <c r="F5" s="141"/>
    </row>
    <row r="6" spans="1:16" ht="22.5" customHeight="1" x14ac:dyDescent="0.25">
      <c r="A6" s="141"/>
      <c r="B6" s="141"/>
      <c r="C6" s="141"/>
      <c r="D6" s="141"/>
      <c r="E6" s="141"/>
      <c r="F6" s="141"/>
    </row>
    <row r="7" spans="1:16" ht="22.5" customHeight="1" x14ac:dyDescent="0.25">
      <c r="A7" s="141"/>
      <c r="B7" s="141"/>
      <c r="C7" s="141"/>
      <c r="D7" s="141"/>
      <c r="E7" s="141"/>
      <c r="F7" s="141"/>
    </row>
    <row r="8" spans="1:16" ht="22.5" customHeight="1" x14ac:dyDescent="0.25">
      <c r="A8" s="141"/>
      <c r="B8" s="141"/>
      <c r="C8" s="141"/>
      <c r="D8" s="141"/>
      <c r="E8" s="141"/>
      <c r="F8" s="141"/>
    </row>
    <row r="9" spans="1:16" ht="22.5" customHeight="1" x14ac:dyDescent="0.25">
      <c r="A9" s="141"/>
      <c r="B9" s="141"/>
      <c r="C9" s="141"/>
      <c r="D9" s="141"/>
      <c r="E9" s="141"/>
      <c r="F9" s="141"/>
    </row>
    <row r="10" spans="1:16" ht="22.5" customHeight="1" x14ac:dyDescent="0.25">
      <c r="A10" s="141"/>
      <c r="B10" s="141"/>
      <c r="C10" s="141"/>
      <c r="D10" s="141"/>
      <c r="E10" s="141"/>
      <c r="F10" s="141"/>
    </row>
    <row r="11" spans="1:16" ht="22.5" customHeight="1" x14ac:dyDescent="0.25">
      <c r="A11" s="141"/>
      <c r="B11" s="141"/>
      <c r="C11" s="141"/>
      <c r="D11" s="141"/>
      <c r="E11" s="141"/>
      <c r="F11" s="141"/>
    </row>
    <row r="12" spans="1:16" ht="22.5" customHeight="1" x14ac:dyDescent="0.25">
      <c r="A12" s="141"/>
      <c r="B12" s="141"/>
      <c r="C12" s="141"/>
      <c r="D12" s="141"/>
      <c r="E12" s="141"/>
      <c r="F12" s="141"/>
    </row>
    <row r="13" spans="1:16" ht="22.5" customHeight="1" x14ac:dyDescent="0.25">
      <c r="A13" s="141"/>
      <c r="B13" s="141"/>
      <c r="C13" s="141"/>
      <c r="D13" s="141"/>
      <c r="E13" s="141"/>
      <c r="F13" s="141"/>
    </row>
    <row r="14" spans="1:16" ht="22.5" customHeight="1" x14ac:dyDescent="0.25">
      <c r="A14" s="141"/>
      <c r="B14" s="141"/>
      <c r="C14" s="141"/>
      <c r="D14" s="141"/>
      <c r="E14" s="141"/>
      <c r="F14" s="141"/>
    </row>
    <row r="15" spans="1:16" ht="22.5" customHeight="1" x14ac:dyDescent="0.25">
      <c r="A15" s="141"/>
      <c r="B15" s="141"/>
      <c r="C15" s="141"/>
      <c r="D15" s="141"/>
      <c r="E15" s="141"/>
      <c r="F15" s="141"/>
    </row>
    <row r="16" spans="1:16" ht="22.5" customHeight="1" x14ac:dyDescent="0.25">
      <c r="A16" s="141"/>
      <c r="B16" s="141"/>
      <c r="C16" s="141"/>
      <c r="D16" s="141"/>
      <c r="E16" s="141"/>
      <c r="F16" s="141"/>
    </row>
    <row r="17" spans="1:6" ht="22.5" customHeight="1" x14ac:dyDescent="0.25">
      <c r="A17" s="141"/>
      <c r="B17" s="141"/>
      <c r="C17" s="141"/>
      <c r="D17" s="141"/>
      <c r="E17" s="141"/>
      <c r="F17" s="141"/>
    </row>
    <row r="18" spans="1:6" ht="22.5" customHeight="1" x14ac:dyDescent="0.25">
      <c r="A18" s="141"/>
      <c r="B18" s="141"/>
      <c r="C18" s="141"/>
      <c r="D18" s="141"/>
      <c r="E18" s="141"/>
      <c r="F18" s="141"/>
    </row>
    <row r="19" spans="1:6" ht="22.5" customHeight="1" x14ac:dyDescent="0.25">
      <c r="A19" s="141"/>
      <c r="B19" s="141"/>
      <c r="C19" s="141"/>
      <c r="D19" s="141"/>
      <c r="E19" s="141"/>
      <c r="F19" s="141"/>
    </row>
    <row r="20" spans="1:6" ht="22.5" customHeight="1" x14ac:dyDescent="0.25">
      <c r="A20" s="141"/>
      <c r="B20" s="141"/>
      <c r="C20" s="141"/>
      <c r="D20" s="141"/>
      <c r="E20" s="141"/>
      <c r="F20" s="141"/>
    </row>
    <row r="21" spans="1:6" ht="22.5" customHeight="1" x14ac:dyDescent="0.25">
      <c r="A21" s="141"/>
      <c r="B21" s="141"/>
      <c r="C21" s="141"/>
      <c r="D21" s="141"/>
      <c r="E21" s="141"/>
      <c r="F21" s="141"/>
    </row>
    <row r="22" spans="1:6" ht="22.5" customHeight="1" x14ac:dyDescent="0.25">
      <c r="A22" s="141"/>
      <c r="B22" s="141"/>
      <c r="C22" s="141"/>
      <c r="D22" s="141"/>
      <c r="E22" s="141"/>
      <c r="F22" s="141"/>
    </row>
    <row r="23" spans="1:6" ht="15" customHeight="1" x14ac:dyDescent="0.25">
      <c r="A23" s="141"/>
      <c r="B23" s="141"/>
      <c r="C23" s="141"/>
      <c r="D23" s="141"/>
      <c r="E23" s="141"/>
      <c r="F23" s="141"/>
    </row>
    <row r="24" spans="1:6" s="78" customFormat="1" ht="15" customHeight="1" x14ac:dyDescent="0.25">
      <c r="A24" s="175" t="s">
        <v>77</v>
      </c>
      <c r="B24" s="491" t="s">
        <v>310</v>
      </c>
      <c r="C24" s="477"/>
      <c r="D24" s="477"/>
      <c r="E24" s="477"/>
      <c r="F24" s="477"/>
    </row>
    <row r="25" spans="1:6" s="1" customFormat="1" ht="15" customHeight="1" x14ac:dyDescent="0.25">
      <c r="A25" s="90" t="s">
        <v>61</v>
      </c>
      <c r="B25" s="450" t="s">
        <v>301</v>
      </c>
      <c r="C25" s="416"/>
      <c r="D25" s="416"/>
      <c r="E25" s="416"/>
    </row>
    <row r="26" spans="1:6" s="1" customFormat="1" ht="15" customHeight="1" x14ac:dyDescent="0.2">
      <c r="A26" s="200" t="s">
        <v>266</v>
      </c>
      <c r="B26" s="376" t="s">
        <v>341</v>
      </c>
      <c r="C26" s="198"/>
      <c r="D26" s="199"/>
      <c r="E26" s="199"/>
    </row>
    <row r="27" spans="1:6" s="62" customFormat="1" ht="15" customHeight="1" x14ac:dyDescent="0.25">
      <c r="A27" s="243" t="s">
        <v>2</v>
      </c>
      <c r="B27" s="414" t="s">
        <v>317</v>
      </c>
      <c r="C27" s="414"/>
      <c r="D27" s="105"/>
      <c r="E27" s="105"/>
    </row>
    <row r="28" spans="1:6" ht="15" customHeight="1" x14ac:dyDescent="0.25"/>
    <row r="29" spans="1:6" ht="15" customHeight="1" x14ac:dyDescent="0.25"/>
    <row r="30" spans="1:6" ht="15" customHeight="1" x14ac:dyDescent="0.25"/>
    <row r="31" spans="1:6" ht="15" customHeight="1" x14ac:dyDescent="0.25"/>
    <row r="32" spans="1:6" ht="15" customHeight="1" x14ac:dyDescent="0.25"/>
    <row r="33" ht="15" customHeight="1" x14ac:dyDescent="0.25"/>
    <row r="34" ht="15" customHeight="1" x14ac:dyDescent="0.25"/>
    <row r="35" ht="15" customHeight="1" x14ac:dyDescent="0.25"/>
    <row r="36" ht="15" customHeight="1" x14ac:dyDescent="0.25"/>
    <row r="37" ht="15" customHeight="1" x14ac:dyDescent="0.25"/>
    <row r="53" spans="1:14" ht="12" customHeight="1" x14ac:dyDescent="0.25">
      <c r="A53" s="82"/>
      <c r="B53" s="82"/>
      <c r="C53" s="82"/>
      <c r="D53" s="82"/>
      <c r="E53" s="82"/>
      <c r="F53" s="82"/>
      <c r="G53" s="82"/>
      <c r="H53" s="82"/>
      <c r="I53" s="82"/>
    </row>
    <row r="54" spans="1:14" ht="12" customHeight="1" x14ac:dyDescent="0.25">
      <c r="A54" s="82"/>
      <c r="B54" s="82"/>
      <c r="C54" s="82"/>
      <c r="D54" s="82"/>
      <c r="E54" s="82"/>
      <c r="F54" s="82"/>
      <c r="G54" s="82"/>
      <c r="H54" s="82"/>
      <c r="I54" s="82"/>
    </row>
    <row r="55" spans="1:14" ht="12" customHeight="1" x14ac:dyDescent="0.25">
      <c r="A55" s="29"/>
      <c r="B55" s="52"/>
      <c r="C55" s="80"/>
      <c r="D55" s="80"/>
      <c r="E55" s="80"/>
      <c r="F55" s="80"/>
      <c r="G55" s="80"/>
      <c r="H55" s="80"/>
      <c r="I55" s="80"/>
      <c r="L55" s="7"/>
      <c r="M55" s="7"/>
      <c r="N55" s="7"/>
    </row>
    <row r="56" spans="1:14" ht="12" customHeight="1" x14ac:dyDescent="0.25">
      <c r="A56" s="29"/>
      <c r="B56" s="53"/>
      <c r="C56" s="80"/>
      <c r="D56" s="80"/>
      <c r="E56" s="80"/>
      <c r="F56" s="80"/>
      <c r="G56" s="80"/>
      <c r="H56" s="80"/>
      <c r="I56" s="80"/>
    </row>
    <row r="57" spans="1:14" ht="12" customHeight="1" x14ac:dyDescent="0.25">
      <c r="A57" s="29"/>
      <c r="B57" s="54"/>
      <c r="C57" s="81"/>
      <c r="D57" s="81"/>
      <c r="E57" s="81"/>
      <c r="F57" s="81"/>
      <c r="G57" s="81"/>
      <c r="H57" s="81"/>
      <c r="I57" s="81"/>
    </row>
    <row r="58" spans="1:14" ht="12" customHeight="1" x14ac:dyDescent="0.25">
      <c r="A58" s="29"/>
      <c r="B58" s="55"/>
      <c r="C58" s="29"/>
      <c r="D58" s="80"/>
      <c r="E58" s="80"/>
      <c r="F58" s="80"/>
      <c r="G58" s="80"/>
      <c r="H58" s="80"/>
      <c r="I58" s="80"/>
    </row>
    <row r="59" spans="1:14" s="82" customFormat="1" ht="12" customHeight="1" x14ac:dyDescent="0.25">
      <c r="B59" s="53"/>
      <c r="C59" s="120"/>
      <c r="D59" s="119"/>
      <c r="E59" s="119"/>
      <c r="F59" s="119"/>
    </row>
    <row r="60" spans="1:14" s="82" customFormat="1" ht="12" customHeight="1" x14ac:dyDescent="0.25">
      <c r="B60" s="54"/>
      <c r="C60" s="118"/>
      <c r="D60" s="119"/>
      <c r="E60" s="119"/>
      <c r="F60" s="119"/>
    </row>
    <row r="61" spans="1:14" s="82" customFormat="1" ht="12" customHeight="1" x14ac:dyDescent="0.25">
      <c r="B61" s="55"/>
      <c r="C61" s="120"/>
      <c r="D61" s="119"/>
      <c r="E61" s="119"/>
      <c r="F61" s="119"/>
    </row>
    <row r="62" spans="1:14" s="82" customFormat="1" ht="12" customHeight="1" x14ac:dyDescent="0.25"/>
  </sheetData>
  <mergeCells count="5">
    <mergeCell ref="B2:F2"/>
    <mergeCell ref="B3:F3"/>
    <mergeCell ref="B25:E25"/>
    <mergeCell ref="B24:F24"/>
    <mergeCell ref="B27:C27"/>
  </mergeCells>
  <hyperlinks>
    <hyperlink ref="B27" r:id="rId1" display="http://observatorioemigracao.pt/np4/7196.html" xr:uid="{00000000-0004-0000-1400-000000000000}"/>
    <hyperlink ref="B27:C27" r:id="rId2" display="http://observatorioemigracao.pt/np4/7952.html" xr:uid="{00000000-0004-0000-1400-000001000000}"/>
    <hyperlink ref="C1" location="Índice!A1" display="ÍNDICE Ç" xr:uid="{00000000-0004-0000-1400-000002000000}"/>
  </hyperlinks>
  <pageMargins left="0.23622047244094491" right="0.23622047244094491" top="0.74803149606299213" bottom="0.74803149606299213" header="0.31496062992125984" footer="0.31496062992125984"/>
  <pageSetup paperSize="9" orientation="portrait" horizontalDpi="4294967293" verticalDpi="0" r:id="rId3"/>
  <headerFooter>
    <oddFooter>&amp;C&amp;"Arial,Negrito"&amp;8&amp;P/&amp;N</oddFooter>
  </headerFooter>
  <drawing r:id="rId4"/>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R57"/>
  <sheetViews>
    <sheetView showGridLines="0" workbookViewId="0">
      <selection activeCell="C1" sqref="C1"/>
    </sheetView>
  </sheetViews>
  <sheetFormatPr defaultColWidth="8.7109375" defaultRowHeight="12" customHeight="1" x14ac:dyDescent="0.25"/>
  <cols>
    <col min="1" max="1" width="12.7109375" style="125" customWidth="1"/>
    <col min="2" max="2" width="19.140625" style="133" customWidth="1"/>
    <col min="3" max="6" width="16.7109375" style="135" customWidth="1"/>
    <col min="7" max="16384" width="8.7109375" style="125"/>
  </cols>
  <sheetData>
    <row r="1" spans="1:16" s="112" customFormat="1" ht="30" customHeight="1" x14ac:dyDescent="0.25">
      <c r="A1" s="83"/>
      <c r="B1" s="216"/>
      <c r="C1" s="407" t="s">
        <v>347</v>
      </c>
      <c r="D1" s="14"/>
      <c r="E1" s="141"/>
      <c r="F1" s="154"/>
      <c r="G1" s="125"/>
      <c r="H1" s="126"/>
      <c r="I1" s="126"/>
      <c r="J1" s="126"/>
      <c r="K1" s="126"/>
      <c r="L1" s="126"/>
      <c r="M1" s="126"/>
      <c r="N1" s="126"/>
      <c r="O1" s="126"/>
      <c r="P1" s="126"/>
    </row>
    <row r="2" spans="1:16" s="128" customFormat="1" ht="30" customHeight="1" x14ac:dyDescent="0.25">
      <c r="A2" s="127"/>
      <c r="B2" s="498" t="s">
        <v>297</v>
      </c>
      <c r="C2" s="499"/>
      <c r="D2" s="499"/>
      <c r="E2" s="499"/>
      <c r="F2" s="499"/>
      <c r="G2" s="136"/>
      <c r="H2" s="137"/>
      <c r="I2" s="138"/>
    </row>
    <row r="3" spans="1:16" s="130" customFormat="1" ht="30" customHeight="1" x14ac:dyDescent="0.25">
      <c r="A3" s="129"/>
      <c r="B3" s="500" t="s">
        <v>0</v>
      </c>
      <c r="C3" s="501"/>
      <c r="D3" s="501"/>
      <c r="E3" s="501"/>
      <c r="F3" s="501"/>
      <c r="G3" s="113"/>
      <c r="H3" s="139"/>
      <c r="I3" s="139"/>
    </row>
    <row r="4" spans="1:16" s="129" customFormat="1" ht="30" customHeight="1" x14ac:dyDescent="0.25">
      <c r="B4" s="492" t="s">
        <v>74</v>
      </c>
      <c r="C4" s="493"/>
      <c r="D4" s="493"/>
      <c r="E4" s="493"/>
      <c r="F4" s="493"/>
      <c r="G4" s="134"/>
      <c r="H4" s="125"/>
      <c r="I4" s="125"/>
    </row>
    <row r="5" spans="1:16" s="129" customFormat="1" ht="15" customHeight="1" x14ac:dyDescent="0.25">
      <c r="B5" s="492" t="s">
        <v>73</v>
      </c>
      <c r="C5" s="493"/>
      <c r="D5" s="493"/>
      <c r="E5" s="493"/>
      <c r="F5" s="493"/>
      <c r="G5" s="134"/>
      <c r="H5" s="125"/>
      <c r="I5" s="125"/>
    </row>
    <row r="6" spans="1:16" s="129" customFormat="1" ht="15" customHeight="1" x14ac:dyDescent="0.25">
      <c r="B6" s="492" t="s">
        <v>72</v>
      </c>
      <c r="C6" s="493"/>
      <c r="D6" s="493"/>
      <c r="E6" s="493"/>
      <c r="F6" s="493"/>
      <c r="G6" s="141"/>
      <c r="H6" s="125"/>
      <c r="I6" s="125"/>
    </row>
    <row r="7" spans="1:16" s="129" customFormat="1" ht="30" customHeight="1" x14ac:dyDescent="0.25">
      <c r="B7" s="492" t="s">
        <v>286</v>
      </c>
      <c r="C7" s="493"/>
      <c r="D7" s="493"/>
      <c r="E7" s="493"/>
      <c r="F7" s="493"/>
      <c r="G7" s="141"/>
      <c r="H7" s="125"/>
      <c r="I7" s="125"/>
    </row>
    <row r="8" spans="1:16" s="129" customFormat="1" ht="15" customHeight="1" x14ac:dyDescent="0.25">
      <c r="B8" s="492" t="s">
        <v>237</v>
      </c>
      <c r="C8" s="493"/>
      <c r="D8" s="493"/>
      <c r="E8" s="493"/>
      <c r="F8" s="493"/>
      <c r="G8" s="141"/>
      <c r="H8" s="125"/>
      <c r="I8" s="125"/>
    </row>
    <row r="9" spans="1:16" s="129" customFormat="1" ht="30" customHeight="1" x14ac:dyDescent="0.25">
      <c r="B9" s="492" t="s">
        <v>287</v>
      </c>
      <c r="C9" s="492"/>
      <c r="D9" s="492"/>
      <c r="E9" s="492"/>
      <c r="F9" s="492"/>
      <c r="G9" s="125"/>
      <c r="H9" s="125"/>
      <c r="I9" s="125"/>
    </row>
    <row r="10" spans="1:16" s="129" customFormat="1" ht="15" customHeight="1" x14ac:dyDescent="0.25">
      <c r="B10" s="492" t="s">
        <v>244</v>
      </c>
      <c r="C10" s="492"/>
      <c r="D10" s="492"/>
      <c r="E10" s="492"/>
      <c r="F10" s="492"/>
      <c r="G10" s="125"/>
      <c r="H10" s="125"/>
      <c r="I10" s="125"/>
    </row>
    <row r="11" spans="1:16" s="129" customFormat="1" ht="45" customHeight="1" x14ac:dyDescent="0.25">
      <c r="B11" s="492" t="s">
        <v>288</v>
      </c>
      <c r="C11" s="492"/>
      <c r="D11" s="492"/>
      <c r="E11" s="492"/>
      <c r="F11" s="492"/>
      <c r="G11" s="125"/>
      <c r="H11" s="125"/>
      <c r="I11" s="125"/>
    </row>
    <row r="12" spans="1:16" s="130" customFormat="1" ht="30" customHeight="1" x14ac:dyDescent="0.25">
      <c r="A12" s="129"/>
      <c r="B12" s="497" t="s">
        <v>239</v>
      </c>
      <c r="C12" s="496"/>
      <c r="D12" s="496"/>
      <c r="E12" s="496"/>
      <c r="F12" s="496"/>
      <c r="G12" s="113"/>
      <c r="H12" s="139"/>
      <c r="I12" s="139"/>
    </row>
    <row r="13" spans="1:16" s="130" customFormat="1" ht="22.5" customHeight="1" x14ac:dyDescent="0.25">
      <c r="A13" s="129"/>
      <c r="B13" s="495" t="s">
        <v>236</v>
      </c>
      <c r="C13" s="496"/>
      <c r="D13" s="496"/>
      <c r="E13" s="496"/>
      <c r="F13" s="496"/>
      <c r="G13" s="113"/>
      <c r="H13" s="139"/>
      <c r="I13" s="139"/>
    </row>
    <row r="14" spans="1:16" s="130" customFormat="1" ht="15" customHeight="1" x14ac:dyDescent="0.25">
      <c r="A14" s="129"/>
      <c r="B14" s="492" t="s">
        <v>241</v>
      </c>
      <c r="C14" s="493"/>
      <c r="D14" s="493"/>
      <c r="E14" s="493"/>
      <c r="F14" s="493"/>
      <c r="G14" s="136"/>
      <c r="H14" s="139"/>
      <c r="I14" s="139"/>
    </row>
    <row r="15" spans="1:16" s="130" customFormat="1" ht="15" customHeight="1" x14ac:dyDescent="0.25">
      <c r="A15" s="129"/>
      <c r="B15" s="492" t="s">
        <v>243</v>
      </c>
      <c r="C15" s="493"/>
      <c r="D15" s="493"/>
      <c r="E15" s="493"/>
      <c r="F15" s="493"/>
      <c r="G15" s="136"/>
      <c r="H15" s="139"/>
      <c r="I15" s="139"/>
    </row>
    <row r="16" spans="1:16" s="130" customFormat="1" ht="15" customHeight="1" x14ac:dyDescent="0.25">
      <c r="A16" s="129"/>
      <c r="B16" s="492" t="s">
        <v>261</v>
      </c>
      <c r="C16" s="493"/>
      <c r="D16" s="493"/>
      <c r="E16" s="493"/>
      <c r="F16" s="493"/>
      <c r="G16" s="145"/>
      <c r="H16" s="139"/>
      <c r="I16" s="139"/>
    </row>
    <row r="17" spans="1:18" s="130" customFormat="1" ht="15" customHeight="1" x14ac:dyDescent="0.25">
      <c r="A17" s="129"/>
      <c r="B17" s="492" t="s">
        <v>311</v>
      </c>
      <c r="C17" s="493"/>
      <c r="D17" s="493"/>
      <c r="E17" s="493"/>
      <c r="F17" s="493"/>
      <c r="G17" s="136"/>
      <c r="H17" s="139"/>
      <c r="I17" s="139"/>
    </row>
    <row r="18" spans="1:18" s="130" customFormat="1" ht="22.5" customHeight="1" x14ac:dyDescent="0.25">
      <c r="A18" s="129"/>
      <c r="B18" s="495" t="s">
        <v>238</v>
      </c>
      <c r="C18" s="496"/>
      <c r="D18" s="496"/>
      <c r="E18" s="496"/>
      <c r="F18" s="496"/>
      <c r="G18" s="113"/>
      <c r="H18" s="139"/>
      <c r="I18" s="139"/>
    </row>
    <row r="19" spans="1:18" s="130" customFormat="1" ht="15" customHeight="1" x14ac:dyDescent="0.25">
      <c r="A19" s="129"/>
      <c r="B19" s="492" t="s">
        <v>242</v>
      </c>
      <c r="C19" s="492"/>
      <c r="D19" s="492"/>
      <c r="E19" s="492"/>
      <c r="F19" s="492"/>
      <c r="G19" s="113"/>
      <c r="H19" s="139"/>
      <c r="I19" s="139"/>
    </row>
    <row r="20" spans="1:18" s="130" customFormat="1" ht="15" customHeight="1" x14ac:dyDescent="0.25">
      <c r="A20" s="129"/>
      <c r="B20" s="492" t="s">
        <v>250</v>
      </c>
      <c r="C20" s="492"/>
      <c r="D20" s="492"/>
      <c r="E20" s="492"/>
      <c r="F20" s="492"/>
      <c r="G20" s="113"/>
      <c r="H20" s="139"/>
      <c r="I20" s="139"/>
    </row>
    <row r="21" spans="1:18" s="130" customFormat="1" ht="15" customHeight="1" x14ac:dyDescent="0.2">
      <c r="A21" s="129"/>
      <c r="B21" s="492" t="s">
        <v>251</v>
      </c>
      <c r="C21" s="492"/>
      <c r="D21" s="492"/>
      <c r="E21" s="492"/>
      <c r="F21" s="492"/>
      <c r="G21" s="142"/>
      <c r="H21" s="139"/>
      <c r="I21" s="139"/>
    </row>
    <row r="22" spans="1:18" s="130" customFormat="1" ht="15" customHeight="1" x14ac:dyDescent="0.25">
      <c r="A22" s="129"/>
      <c r="B22" s="492" t="s">
        <v>289</v>
      </c>
      <c r="C22" s="493"/>
      <c r="D22" s="493"/>
      <c r="E22" s="493"/>
      <c r="F22" s="493"/>
      <c r="G22" s="145"/>
      <c r="H22" s="139"/>
      <c r="I22" s="139"/>
    </row>
    <row r="23" spans="1:18" s="130" customFormat="1" ht="30" customHeight="1" x14ac:dyDescent="0.25">
      <c r="A23" s="129"/>
      <c r="B23" s="497" t="s">
        <v>240</v>
      </c>
      <c r="C23" s="496"/>
      <c r="D23" s="496"/>
      <c r="E23" s="496"/>
      <c r="F23" s="496"/>
      <c r="G23" s="113"/>
      <c r="H23" s="139"/>
      <c r="I23" s="139"/>
    </row>
    <row r="24" spans="1:18" s="130" customFormat="1" ht="22.5" customHeight="1" x14ac:dyDescent="0.25">
      <c r="A24" s="129"/>
      <c r="B24" s="495" t="s">
        <v>236</v>
      </c>
      <c r="C24" s="496"/>
      <c r="D24" s="496"/>
      <c r="E24" s="496"/>
      <c r="F24" s="496"/>
      <c r="G24" s="113"/>
      <c r="H24" s="139"/>
      <c r="I24" s="139"/>
    </row>
    <row r="25" spans="1:18" s="130" customFormat="1" ht="15" customHeight="1" x14ac:dyDescent="0.25">
      <c r="A25" s="129"/>
      <c r="B25" s="494" t="s">
        <v>245</v>
      </c>
      <c r="C25" s="480"/>
      <c r="D25" s="480"/>
      <c r="E25" s="480"/>
      <c r="F25" s="480"/>
      <c r="G25" s="113"/>
      <c r="H25" s="139"/>
      <c r="I25" s="139"/>
    </row>
    <row r="26" spans="1:18" s="130" customFormat="1" ht="15" customHeight="1" x14ac:dyDescent="0.25">
      <c r="A26" s="129"/>
      <c r="B26" s="494" t="s">
        <v>247</v>
      </c>
      <c r="C26" s="480"/>
      <c r="D26" s="480"/>
      <c r="E26" s="480"/>
      <c r="F26" s="480"/>
      <c r="G26" s="113"/>
      <c r="H26" s="139"/>
      <c r="I26" s="139"/>
    </row>
    <row r="27" spans="1:18" s="130" customFormat="1" ht="15" customHeight="1" x14ac:dyDescent="0.25">
      <c r="A27" s="129"/>
      <c r="B27" s="494" t="s">
        <v>246</v>
      </c>
      <c r="C27" s="480"/>
      <c r="D27" s="480"/>
      <c r="E27" s="480"/>
      <c r="F27" s="480"/>
      <c r="G27" s="136"/>
      <c r="H27" s="139"/>
      <c r="I27" s="139"/>
    </row>
    <row r="28" spans="1:18" s="130" customFormat="1" ht="15" customHeight="1" x14ac:dyDescent="0.25">
      <c r="A28" s="129"/>
      <c r="B28" s="492" t="s">
        <v>308</v>
      </c>
      <c r="C28" s="493"/>
      <c r="D28" s="493"/>
      <c r="E28" s="493"/>
      <c r="F28" s="493"/>
      <c r="G28" s="145"/>
      <c r="H28" s="139"/>
      <c r="I28" s="139"/>
    </row>
    <row r="29" spans="1:18" s="130" customFormat="1" ht="22.5" customHeight="1" x14ac:dyDescent="0.25">
      <c r="A29" s="129"/>
      <c r="B29" s="495" t="s">
        <v>238</v>
      </c>
      <c r="C29" s="496"/>
      <c r="D29" s="496"/>
      <c r="E29" s="496"/>
      <c r="F29" s="496"/>
      <c r="G29" s="113"/>
      <c r="H29" s="139"/>
      <c r="I29" s="139"/>
      <c r="N29" s="502"/>
      <c r="O29" s="503"/>
      <c r="P29" s="503"/>
      <c r="Q29" s="503"/>
      <c r="R29" s="503"/>
    </row>
    <row r="30" spans="1:18" s="130" customFormat="1" ht="15" customHeight="1" x14ac:dyDescent="0.25">
      <c r="A30" s="129"/>
      <c r="B30" s="494" t="s">
        <v>248</v>
      </c>
      <c r="C30" s="480"/>
      <c r="D30" s="480"/>
      <c r="E30" s="480"/>
      <c r="F30" s="480"/>
      <c r="G30" s="113"/>
      <c r="H30" s="139"/>
      <c r="I30" s="139"/>
      <c r="N30" s="144"/>
      <c r="O30" s="131"/>
      <c r="P30" s="131"/>
      <c r="Q30" s="131"/>
      <c r="R30" s="131"/>
    </row>
    <row r="31" spans="1:18" s="130" customFormat="1" ht="15" customHeight="1" x14ac:dyDescent="0.25">
      <c r="A31" s="129"/>
      <c r="B31" s="494" t="s">
        <v>247</v>
      </c>
      <c r="C31" s="480"/>
      <c r="D31" s="480"/>
      <c r="E31" s="480"/>
      <c r="F31" s="480"/>
      <c r="G31" s="113"/>
      <c r="H31" s="139"/>
      <c r="I31" s="139"/>
      <c r="N31" s="144"/>
      <c r="O31" s="131"/>
      <c r="P31" s="131"/>
      <c r="Q31" s="131"/>
      <c r="R31" s="131"/>
    </row>
    <row r="32" spans="1:18" s="130" customFormat="1" ht="15" customHeight="1" x14ac:dyDescent="0.2">
      <c r="A32" s="129"/>
      <c r="B32" s="494" t="s">
        <v>249</v>
      </c>
      <c r="C32" s="480"/>
      <c r="D32" s="480"/>
      <c r="E32" s="480"/>
      <c r="F32" s="480"/>
      <c r="G32" s="142"/>
      <c r="H32" s="139"/>
      <c r="I32" s="139"/>
    </row>
    <row r="33" spans="1:14" s="130" customFormat="1" ht="15" customHeight="1" x14ac:dyDescent="0.25">
      <c r="A33" s="129"/>
      <c r="B33" s="492" t="s">
        <v>290</v>
      </c>
      <c r="C33" s="493"/>
      <c r="D33" s="493"/>
      <c r="E33" s="493"/>
      <c r="F33" s="493"/>
      <c r="G33" s="145"/>
      <c r="H33" s="139"/>
      <c r="I33" s="139"/>
    </row>
    <row r="34" spans="1:14" s="130" customFormat="1" ht="30" customHeight="1" x14ac:dyDescent="0.25">
      <c r="A34" s="129"/>
      <c r="B34" s="497" t="s">
        <v>1</v>
      </c>
      <c r="C34" s="496"/>
      <c r="D34" s="496"/>
      <c r="E34" s="496"/>
      <c r="F34" s="496"/>
      <c r="G34" s="113"/>
      <c r="H34" s="139"/>
      <c r="I34" s="139"/>
    </row>
    <row r="35" spans="1:14" s="130" customFormat="1" ht="22.5" customHeight="1" x14ac:dyDescent="0.25">
      <c r="A35" s="129"/>
      <c r="B35" s="495" t="s">
        <v>236</v>
      </c>
      <c r="C35" s="496"/>
      <c r="D35" s="496"/>
      <c r="E35" s="496"/>
      <c r="F35" s="496"/>
      <c r="G35" s="113"/>
      <c r="H35" s="139"/>
      <c r="I35" s="139"/>
    </row>
    <row r="36" spans="1:14" s="130" customFormat="1" ht="42.6" customHeight="1" x14ac:dyDescent="0.25">
      <c r="A36" s="129"/>
      <c r="B36" s="504" t="s">
        <v>318</v>
      </c>
      <c r="C36" s="494"/>
      <c r="D36" s="494"/>
      <c r="E36" s="494"/>
      <c r="F36" s="494"/>
      <c r="G36" s="113"/>
      <c r="H36" s="139"/>
      <c r="I36" s="139"/>
    </row>
    <row r="37" spans="1:14" s="130" customFormat="1" ht="52.5" customHeight="1" x14ac:dyDescent="0.25">
      <c r="A37" s="129"/>
      <c r="B37" s="492" t="s">
        <v>291</v>
      </c>
      <c r="C37" s="492"/>
      <c r="D37" s="492"/>
      <c r="E37" s="492"/>
      <c r="F37" s="492"/>
      <c r="G37" s="113"/>
      <c r="H37" s="139"/>
      <c r="I37" s="139"/>
    </row>
    <row r="38" spans="1:14" s="130" customFormat="1" ht="52.5" customHeight="1" x14ac:dyDescent="0.25">
      <c r="B38" s="492" t="s">
        <v>293</v>
      </c>
      <c r="C38" s="492"/>
      <c r="D38" s="492"/>
      <c r="E38" s="492"/>
      <c r="F38" s="492"/>
      <c r="G38" s="143"/>
      <c r="H38" s="139"/>
      <c r="I38" s="139"/>
    </row>
    <row r="39" spans="1:14" s="130" customFormat="1" ht="42.6" customHeight="1" x14ac:dyDescent="0.25">
      <c r="B39" s="492" t="s">
        <v>309</v>
      </c>
      <c r="C39" s="492"/>
      <c r="D39" s="492"/>
      <c r="E39" s="492"/>
      <c r="F39" s="492"/>
      <c r="G39" s="143"/>
      <c r="H39" s="139"/>
      <c r="I39" s="139"/>
    </row>
    <row r="40" spans="1:14" s="130" customFormat="1" ht="22.5" customHeight="1" x14ac:dyDescent="0.25">
      <c r="A40" s="129"/>
      <c r="B40" s="495" t="s">
        <v>238</v>
      </c>
      <c r="C40" s="496"/>
      <c r="D40" s="496"/>
      <c r="E40" s="496"/>
      <c r="F40" s="496"/>
      <c r="G40" s="136"/>
      <c r="H40" s="139"/>
      <c r="I40" s="113"/>
      <c r="J40" s="132"/>
      <c r="K40" s="132"/>
      <c r="L40" s="132"/>
      <c r="M40" s="132"/>
      <c r="N40" s="132"/>
    </row>
    <row r="41" spans="1:14" s="130" customFormat="1" ht="52.5" customHeight="1" x14ac:dyDescent="0.25">
      <c r="A41" s="129"/>
      <c r="B41" s="504" t="s">
        <v>345</v>
      </c>
      <c r="C41" s="480"/>
      <c r="D41" s="480"/>
      <c r="E41" s="480"/>
      <c r="F41" s="480"/>
      <c r="G41" s="136"/>
      <c r="H41" s="139"/>
      <c r="I41" s="113"/>
      <c r="J41" s="132"/>
      <c r="K41" s="132"/>
      <c r="L41" s="132"/>
      <c r="M41" s="132"/>
      <c r="N41" s="132"/>
    </row>
    <row r="42" spans="1:14" s="130" customFormat="1" ht="52.5" customHeight="1" x14ac:dyDescent="0.25">
      <c r="A42" s="129"/>
      <c r="B42" s="492" t="s">
        <v>264</v>
      </c>
      <c r="C42" s="493"/>
      <c r="D42" s="493"/>
      <c r="E42" s="493"/>
      <c r="F42" s="493"/>
      <c r="G42" s="136"/>
      <c r="H42" s="139"/>
      <c r="I42" s="113"/>
      <c r="J42" s="132"/>
      <c r="K42" s="132"/>
      <c r="L42" s="132"/>
      <c r="M42" s="132"/>
      <c r="N42" s="132"/>
    </row>
    <row r="43" spans="1:14" s="130" customFormat="1" ht="52.5" customHeight="1" x14ac:dyDescent="0.25">
      <c r="A43" s="129"/>
      <c r="B43" s="492" t="s">
        <v>265</v>
      </c>
      <c r="C43" s="493"/>
      <c r="D43" s="493"/>
      <c r="E43" s="493"/>
      <c r="F43" s="493"/>
      <c r="G43" s="143"/>
      <c r="H43" s="139"/>
      <c r="I43" s="113"/>
      <c r="J43" s="132"/>
      <c r="K43" s="132"/>
      <c r="L43" s="132"/>
      <c r="M43" s="132"/>
      <c r="N43" s="132"/>
    </row>
    <row r="44" spans="1:14" s="130" customFormat="1" ht="52.5" customHeight="1" x14ac:dyDescent="0.25">
      <c r="A44" s="129"/>
      <c r="B44" s="492" t="s">
        <v>292</v>
      </c>
      <c r="C44" s="493"/>
      <c r="D44" s="493"/>
      <c r="E44" s="493"/>
      <c r="F44" s="493"/>
      <c r="G44" s="143"/>
      <c r="H44" s="139"/>
      <c r="I44" s="113"/>
      <c r="J44" s="132"/>
      <c r="K44" s="132"/>
      <c r="L44" s="132"/>
      <c r="M44" s="132"/>
      <c r="N44" s="132"/>
    </row>
    <row r="45" spans="1:14" s="1" customFormat="1" ht="45" customHeight="1" x14ac:dyDescent="0.2">
      <c r="A45" s="200" t="s">
        <v>266</v>
      </c>
      <c r="B45" s="376" t="s">
        <v>341</v>
      </c>
      <c r="C45" s="198"/>
      <c r="D45" s="199"/>
      <c r="E45" s="199"/>
    </row>
    <row r="46" spans="1:14" s="62" customFormat="1" ht="45" customHeight="1" x14ac:dyDescent="0.25">
      <c r="A46" s="243" t="s">
        <v>2</v>
      </c>
      <c r="B46" s="414" t="s">
        <v>317</v>
      </c>
      <c r="C46" s="414"/>
      <c r="D46" s="105"/>
      <c r="E46" s="105"/>
    </row>
    <row r="47" spans="1:14" ht="15" customHeight="1" x14ac:dyDescent="0.25"/>
    <row r="48" spans="1:14" ht="15" customHeight="1" x14ac:dyDescent="0.25"/>
    <row r="49" ht="15" customHeight="1" x14ac:dyDescent="0.25"/>
    <row r="50" ht="15" customHeight="1" x14ac:dyDescent="0.25"/>
    <row r="51" ht="15" customHeight="1" x14ac:dyDescent="0.25"/>
    <row r="52" ht="15" customHeight="1" x14ac:dyDescent="0.25"/>
    <row r="53" ht="15" customHeight="1" x14ac:dyDescent="0.25"/>
    <row r="54" ht="15" customHeight="1" x14ac:dyDescent="0.25"/>
    <row r="55" ht="15" customHeight="1" x14ac:dyDescent="0.25"/>
    <row r="56" ht="15" customHeight="1" x14ac:dyDescent="0.25"/>
    <row r="57" ht="15" customHeight="1" x14ac:dyDescent="0.25"/>
  </sheetData>
  <mergeCells count="45">
    <mergeCell ref="N29:R29"/>
    <mergeCell ref="B44:F44"/>
    <mergeCell ref="B35:F35"/>
    <mergeCell ref="B40:F40"/>
    <mergeCell ref="B33:F33"/>
    <mergeCell ref="B43:F43"/>
    <mergeCell ref="B36:F36"/>
    <mergeCell ref="B42:F42"/>
    <mergeCell ref="B38:F38"/>
    <mergeCell ref="B30:F30"/>
    <mergeCell ref="B37:F37"/>
    <mergeCell ref="B29:F29"/>
    <mergeCell ref="B41:F41"/>
    <mergeCell ref="B31:F31"/>
    <mergeCell ref="B39:F39"/>
    <mergeCell ref="B2:F2"/>
    <mergeCell ref="B8:F8"/>
    <mergeCell ref="B9:F9"/>
    <mergeCell ref="B7:F7"/>
    <mergeCell ref="B34:F34"/>
    <mergeCell ref="B27:F27"/>
    <mergeCell ref="B32:F32"/>
    <mergeCell ref="B13:F13"/>
    <mergeCell ref="B17:F17"/>
    <mergeCell ref="B24:F24"/>
    <mergeCell ref="B3:F3"/>
    <mergeCell ref="B4:F4"/>
    <mergeCell ref="B6:F6"/>
    <mergeCell ref="B16:F16"/>
    <mergeCell ref="B12:F12"/>
    <mergeCell ref="B15:F15"/>
    <mergeCell ref="B5:F5"/>
    <mergeCell ref="B14:F14"/>
    <mergeCell ref="B11:F11"/>
    <mergeCell ref="B20:F20"/>
    <mergeCell ref="B46:C46"/>
    <mergeCell ref="B25:F25"/>
    <mergeCell ref="B26:F26"/>
    <mergeCell ref="B18:F18"/>
    <mergeCell ref="B21:F21"/>
    <mergeCell ref="B23:F23"/>
    <mergeCell ref="B22:F22"/>
    <mergeCell ref="B28:F28"/>
    <mergeCell ref="B19:F19"/>
    <mergeCell ref="B10:F10"/>
  </mergeCells>
  <hyperlinks>
    <hyperlink ref="B46" r:id="rId1" display="http://observatorioemigracao.pt/np4/7196.html" xr:uid="{00000000-0004-0000-1500-000000000000}"/>
    <hyperlink ref="B46:C46" r:id="rId2" display="http://observatorioemigracao.pt/np4/7952.html" xr:uid="{00000000-0004-0000-1500-000001000000}"/>
    <hyperlink ref="C1" location="Índice!A1" display="ÍNDICE Ç" xr:uid="{00000000-0004-0000-1500-000002000000}"/>
  </hyperlinks>
  <pageMargins left="0.23622047244094491" right="0.23622047244094491" top="0.74803149606299213" bottom="0.74803149606299213" header="0.31496062992125984" footer="0.31496062992125984"/>
  <pageSetup paperSize="9" orientation="portrait" horizontalDpi="4294967293" verticalDpi="0" r:id="rId3"/>
  <headerFooter>
    <oddFooter>&amp;C&amp;"Arial,Negrito"&amp;8&amp;P/&amp;N</oddFooter>
  </headerFooter>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92"/>
  <sheetViews>
    <sheetView showGridLines="0" zoomScaleNormal="100" workbookViewId="0">
      <selection activeCell="C1" sqref="C1"/>
    </sheetView>
  </sheetViews>
  <sheetFormatPr defaultColWidth="8.7109375" defaultRowHeight="12" customHeight="1" x14ac:dyDescent="0.25"/>
  <cols>
    <col min="1" max="1" width="12.7109375" style="1" customWidth="1"/>
    <col min="2" max="2" width="24.7109375" style="1" customWidth="1"/>
    <col min="3" max="5" width="16.7109375" style="13" customWidth="1"/>
    <col min="8" max="16384" width="8.7109375" style="1"/>
  </cols>
  <sheetData>
    <row r="1" spans="1:5" ht="30" customHeight="1" x14ac:dyDescent="0.25">
      <c r="A1" s="83"/>
      <c r="B1" s="216"/>
      <c r="C1" s="407" t="s">
        <v>347</v>
      </c>
      <c r="D1" s="14"/>
      <c r="E1" s="154"/>
    </row>
    <row r="2" spans="1:5" ht="45" customHeight="1" x14ac:dyDescent="0.25">
      <c r="B2" s="410" t="s">
        <v>321</v>
      </c>
      <c r="C2" s="417"/>
      <c r="D2" s="417"/>
      <c r="E2" s="417"/>
    </row>
    <row r="3" spans="1:5" ht="15" customHeight="1" thickBot="1" x14ac:dyDescent="0.3">
      <c r="B3" s="412" t="s">
        <v>59</v>
      </c>
      <c r="C3" s="413"/>
      <c r="D3" s="413"/>
      <c r="E3" s="413"/>
    </row>
    <row r="4" spans="1:5" ht="45" customHeight="1" x14ac:dyDescent="0.25">
      <c r="B4" s="17" t="s">
        <v>60</v>
      </c>
      <c r="C4" s="15" t="s">
        <v>63</v>
      </c>
      <c r="D4" s="15" t="s">
        <v>64</v>
      </c>
      <c r="E4" s="16" t="s">
        <v>65</v>
      </c>
    </row>
    <row r="5" spans="1:5" ht="15" customHeight="1" x14ac:dyDescent="0.25">
      <c r="B5" s="249" t="s">
        <v>55</v>
      </c>
      <c r="C5" s="250">
        <v>1037020</v>
      </c>
      <c r="D5" s="251">
        <f t="shared" ref="D5:D36" si="0">C5/C$68*100</f>
        <v>28.703575560636175</v>
      </c>
      <c r="E5" s="251">
        <f>D5</f>
        <v>28.703575560636175</v>
      </c>
    </row>
    <row r="6" spans="1:5" ht="15" customHeight="1" x14ac:dyDescent="0.25">
      <c r="B6" s="245" t="s">
        <v>32</v>
      </c>
      <c r="C6" s="246">
        <v>1036570</v>
      </c>
      <c r="D6" s="252">
        <f t="shared" si="0"/>
        <v>28.69112005447208</v>
      </c>
      <c r="E6" s="252">
        <f>D6+E5</f>
        <v>57.394695615108255</v>
      </c>
    </row>
    <row r="7" spans="1:5" ht="15" customHeight="1" x14ac:dyDescent="0.25">
      <c r="B7" s="245" t="s">
        <v>5</v>
      </c>
      <c r="C7" s="246">
        <v>379350</v>
      </c>
      <c r="D7" s="252">
        <f t="shared" si="0"/>
        <v>10.499991696329223</v>
      </c>
      <c r="E7" s="252">
        <f t="shared" ref="E7:E60" si="1">D7+E6</f>
        <v>67.89468731143748</v>
      </c>
    </row>
    <row r="8" spans="1:5" ht="15" customHeight="1" x14ac:dyDescent="0.25">
      <c r="B8" s="245" t="s">
        <v>11</v>
      </c>
      <c r="C8" s="246">
        <v>245530</v>
      </c>
      <c r="D8" s="252">
        <f t="shared" si="0"/>
        <v>6.796000952154249</v>
      </c>
      <c r="E8" s="252">
        <f t="shared" si="1"/>
        <v>74.690688263591724</v>
      </c>
    </row>
    <row r="9" spans="1:5" ht="15" customHeight="1" x14ac:dyDescent="0.25">
      <c r="B9" s="245" t="s">
        <v>29</v>
      </c>
      <c r="C9" s="246">
        <v>244740</v>
      </c>
      <c r="D9" s="252">
        <f t="shared" si="0"/>
        <v>6.7741346191106206</v>
      </c>
      <c r="E9" s="252">
        <f t="shared" si="1"/>
        <v>81.46482288270235</v>
      </c>
    </row>
    <row r="10" spans="1:5" ht="15" customHeight="1" x14ac:dyDescent="0.25">
      <c r="B10" s="245" t="s">
        <v>10</v>
      </c>
      <c r="C10" s="246">
        <v>225870</v>
      </c>
      <c r="D10" s="252">
        <f t="shared" si="0"/>
        <v>6.25183372729638</v>
      </c>
      <c r="E10" s="252">
        <f t="shared" si="1"/>
        <v>87.716656609998736</v>
      </c>
    </row>
    <row r="11" spans="1:5" ht="15" customHeight="1" x14ac:dyDescent="0.25">
      <c r="B11" s="245" t="s">
        <v>28</v>
      </c>
      <c r="C11" s="246">
        <v>111780</v>
      </c>
      <c r="D11" s="252">
        <f t="shared" si="0"/>
        <v>3.0939477311603549</v>
      </c>
      <c r="E11" s="252">
        <f t="shared" si="1"/>
        <v>90.810604341159092</v>
      </c>
    </row>
    <row r="12" spans="1:5" ht="15" customHeight="1" x14ac:dyDescent="0.25">
      <c r="B12" s="245" t="s">
        <v>44</v>
      </c>
      <c r="C12" s="246">
        <v>78400</v>
      </c>
      <c r="D12" s="252">
        <f t="shared" si="0"/>
        <v>2.1700259628106267</v>
      </c>
      <c r="E12" s="252">
        <f t="shared" si="1"/>
        <v>92.980630303969718</v>
      </c>
    </row>
    <row r="13" spans="1:5" ht="15" customHeight="1" x14ac:dyDescent="0.25">
      <c r="B13" s="245" t="s">
        <v>17</v>
      </c>
      <c r="C13" s="246">
        <v>58900</v>
      </c>
      <c r="D13" s="252">
        <f t="shared" si="0"/>
        <v>1.6302873623666569</v>
      </c>
      <c r="E13" s="252">
        <f t="shared" si="1"/>
        <v>94.610917666336377</v>
      </c>
    </row>
    <row r="14" spans="1:5" ht="15" customHeight="1" x14ac:dyDescent="0.25">
      <c r="B14" s="245" t="s">
        <v>35</v>
      </c>
      <c r="C14" s="246">
        <v>44470</v>
      </c>
      <c r="D14" s="252">
        <f t="shared" si="0"/>
        <v>1.2308807980381193</v>
      </c>
      <c r="E14" s="252">
        <f t="shared" si="1"/>
        <v>95.841798464374492</v>
      </c>
    </row>
    <row r="15" spans="1:5" ht="15" customHeight="1" x14ac:dyDescent="0.25">
      <c r="B15" s="245" t="s">
        <v>9</v>
      </c>
      <c r="C15" s="246">
        <v>34650</v>
      </c>
      <c r="D15" s="252">
        <f t="shared" si="0"/>
        <v>0.95907397463505362</v>
      </c>
      <c r="E15" s="252">
        <f t="shared" si="1"/>
        <v>96.800872439009538</v>
      </c>
    </row>
    <row r="16" spans="1:5" ht="15" customHeight="1" x14ac:dyDescent="0.25">
      <c r="B16" s="245" t="s">
        <v>21</v>
      </c>
      <c r="C16" s="246">
        <v>21990</v>
      </c>
      <c r="D16" s="252">
        <f t="shared" si="0"/>
        <v>0.60865906788527646</v>
      </c>
      <c r="E16" s="252">
        <f t="shared" si="1"/>
        <v>97.409531506894808</v>
      </c>
    </row>
    <row r="17" spans="2:5" ht="15" customHeight="1" x14ac:dyDescent="0.25">
      <c r="B17" s="245" t="s">
        <v>18</v>
      </c>
      <c r="C17" s="246">
        <v>12720</v>
      </c>
      <c r="D17" s="252">
        <f t="shared" si="0"/>
        <v>0.35207564090498938</v>
      </c>
      <c r="E17" s="252">
        <f t="shared" si="1"/>
        <v>97.761607147799793</v>
      </c>
    </row>
    <row r="18" spans="2:5" ht="15" customHeight="1" x14ac:dyDescent="0.25">
      <c r="B18" s="245" t="s">
        <v>54</v>
      </c>
      <c r="C18" s="246">
        <v>9890</v>
      </c>
      <c r="D18" s="252">
        <f t="shared" si="0"/>
        <v>0.27374434658414665</v>
      </c>
      <c r="E18" s="252">
        <f t="shared" si="1"/>
        <v>98.035351494383946</v>
      </c>
    </row>
    <row r="19" spans="2:5" ht="15" customHeight="1" x14ac:dyDescent="0.25">
      <c r="B19" s="245" t="s">
        <v>16</v>
      </c>
      <c r="C19" s="246">
        <v>8840</v>
      </c>
      <c r="D19" s="252">
        <f t="shared" si="0"/>
        <v>0.24468149886793289</v>
      </c>
      <c r="E19" s="252">
        <f t="shared" si="1"/>
        <v>98.280032993251879</v>
      </c>
    </row>
    <row r="20" spans="2:5" ht="15" customHeight="1" x14ac:dyDescent="0.25">
      <c r="B20" s="245" t="s">
        <v>48</v>
      </c>
      <c r="C20" s="246">
        <v>5450</v>
      </c>
      <c r="D20" s="252">
        <f t="shared" si="0"/>
        <v>0.15085001909844278</v>
      </c>
      <c r="E20" s="252">
        <f t="shared" si="1"/>
        <v>98.430883012350321</v>
      </c>
    </row>
    <row r="21" spans="2:5" ht="15" customHeight="1" x14ac:dyDescent="0.25">
      <c r="B21" s="245" t="s">
        <v>58</v>
      </c>
      <c r="C21" s="246">
        <v>5180</v>
      </c>
      <c r="D21" s="252">
        <f t="shared" si="0"/>
        <v>0.14337671539998784</v>
      </c>
      <c r="E21" s="252">
        <f t="shared" si="1"/>
        <v>98.574259727750302</v>
      </c>
    </row>
    <row r="22" spans="2:5" ht="15" customHeight="1" x14ac:dyDescent="0.25">
      <c r="B22" s="245" t="s">
        <v>25</v>
      </c>
      <c r="C22" s="246">
        <v>4490</v>
      </c>
      <c r="D22" s="252">
        <f t="shared" si="0"/>
        <v>0.12427827261504736</v>
      </c>
      <c r="E22" s="252">
        <f t="shared" si="1"/>
        <v>98.698538000365346</v>
      </c>
    </row>
    <row r="23" spans="2:5" ht="15" customHeight="1" x14ac:dyDescent="0.25">
      <c r="B23" s="245" t="s">
        <v>40</v>
      </c>
      <c r="C23" s="246">
        <v>4260</v>
      </c>
      <c r="D23" s="252">
        <f t="shared" si="0"/>
        <v>0.1179121250200672</v>
      </c>
      <c r="E23" s="252">
        <f t="shared" si="1"/>
        <v>98.816450125385416</v>
      </c>
    </row>
    <row r="24" spans="2:5" ht="15" customHeight="1" x14ac:dyDescent="0.25">
      <c r="B24" s="245" t="s">
        <v>38</v>
      </c>
      <c r="C24" s="246">
        <v>3840</v>
      </c>
      <c r="D24" s="252">
        <f t="shared" si="0"/>
        <v>0.10628698593358171</v>
      </c>
      <c r="E24" s="252">
        <f t="shared" si="1"/>
        <v>98.922737111318995</v>
      </c>
    </row>
    <row r="25" spans="2:5" ht="15" customHeight="1" x14ac:dyDescent="0.25">
      <c r="B25" s="245" t="s">
        <v>15</v>
      </c>
      <c r="C25" s="246">
        <v>3680</v>
      </c>
      <c r="D25" s="252">
        <f t="shared" si="0"/>
        <v>0.10185836151968247</v>
      </c>
      <c r="E25" s="252">
        <f t="shared" si="1"/>
        <v>99.024595472838683</v>
      </c>
    </row>
    <row r="26" spans="2:5" ht="15" customHeight="1" x14ac:dyDescent="0.25">
      <c r="B26" s="245" t="s">
        <v>50</v>
      </c>
      <c r="C26" s="246">
        <v>2980</v>
      </c>
      <c r="D26" s="252">
        <f t="shared" si="0"/>
        <v>8.2483129708873296E-2</v>
      </c>
      <c r="E26" s="252">
        <f t="shared" si="1"/>
        <v>99.10707860254756</v>
      </c>
    </row>
    <row r="27" spans="2:5" ht="15" customHeight="1" x14ac:dyDescent="0.25">
      <c r="B27" s="245" t="s">
        <v>20</v>
      </c>
      <c r="C27" s="246">
        <v>1690</v>
      </c>
      <c r="D27" s="252">
        <f t="shared" si="0"/>
        <v>4.6777345371810698E-2</v>
      </c>
      <c r="E27" s="252">
        <f t="shared" si="1"/>
        <v>99.153855947919368</v>
      </c>
    </row>
    <row r="28" spans="2:5" ht="15" customHeight="1" x14ac:dyDescent="0.25">
      <c r="B28" s="245" t="s">
        <v>31</v>
      </c>
      <c r="C28" s="246">
        <v>1450</v>
      </c>
      <c r="D28" s="252">
        <f t="shared" si="0"/>
        <v>4.0134408750961838E-2</v>
      </c>
      <c r="E28" s="252">
        <f t="shared" si="1"/>
        <v>99.193990356670326</v>
      </c>
    </row>
    <row r="29" spans="2:5" ht="15" customHeight="1" x14ac:dyDescent="0.25">
      <c r="B29" s="245" t="s">
        <v>19</v>
      </c>
      <c r="C29" s="246">
        <v>1020</v>
      </c>
      <c r="D29" s="252">
        <f t="shared" si="0"/>
        <v>2.8232480638607636E-2</v>
      </c>
      <c r="E29" s="252">
        <f t="shared" si="1"/>
        <v>99.222222837308934</v>
      </c>
    </row>
    <row r="30" spans="2:5" ht="15" customHeight="1" x14ac:dyDescent="0.25">
      <c r="B30" s="245" t="s">
        <v>33</v>
      </c>
      <c r="C30" s="246">
        <v>1000</v>
      </c>
      <c r="D30" s="252">
        <f t="shared" si="0"/>
        <v>2.7678902586870235E-2</v>
      </c>
      <c r="E30" s="252">
        <f t="shared" si="1"/>
        <v>99.249901739895805</v>
      </c>
    </row>
    <row r="31" spans="2:5" ht="15" customHeight="1" x14ac:dyDescent="0.25">
      <c r="B31" s="245" t="s">
        <v>47</v>
      </c>
      <c r="C31" s="246">
        <v>990</v>
      </c>
      <c r="D31" s="252">
        <f t="shared" si="0"/>
        <v>2.7402113561001536E-2</v>
      </c>
      <c r="E31" s="252">
        <f t="shared" si="1"/>
        <v>99.2773038534568</v>
      </c>
    </row>
    <row r="32" spans="2:5" ht="15" customHeight="1" x14ac:dyDescent="0.25">
      <c r="B32" s="245" t="s">
        <v>14</v>
      </c>
      <c r="C32" s="246">
        <v>800</v>
      </c>
      <c r="D32" s="252">
        <f t="shared" si="0"/>
        <v>2.2143122069496188E-2</v>
      </c>
      <c r="E32" s="252">
        <f t="shared" si="1"/>
        <v>99.299446975526294</v>
      </c>
    </row>
    <row r="33" spans="2:5" ht="15" customHeight="1" x14ac:dyDescent="0.25">
      <c r="B33" s="245" t="s">
        <v>52</v>
      </c>
      <c r="C33" s="246">
        <v>790</v>
      </c>
      <c r="D33" s="252">
        <f t="shared" si="0"/>
        <v>2.1866333043627485E-2</v>
      </c>
      <c r="E33" s="252">
        <f t="shared" si="1"/>
        <v>99.321313308569927</v>
      </c>
    </row>
    <row r="34" spans="2:5" ht="15" customHeight="1" x14ac:dyDescent="0.25">
      <c r="B34" s="245" t="s">
        <v>41</v>
      </c>
      <c r="C34" s="246">
        <v>650</v>
      </c>
      <c r="D34" s="252">
        <f t="shared" si="0"/>
        <v>1.7991286681465653E-2</v>
      </c>
      <c r="E34" s="252">
        <f t="shared" si="1"/>
        <v>99.339304595251392</v>
      </c>
    </row>
    <row r="35" spans="2:5" ht="15" customHeight="1" x14ac:dyDescent="0.25">
      <c r="B35" s="245" t="s">
        <v>51</v>
      </c>
      <c r="C35" s="246">
        <v>620</v>
      </c>
      <c r="D35" s="252">
        <f t="shared" si="0"/>
        <v>1.7160919603859546E-2</v>
      </c>
      <c r="E35" s="252">
        <f t="shared" si="1"/>
        <v>99.356465514855245</v>
      </c>
    </row>
    <row r="36" spans="2:5" ht="15" customHeight="1" x14ac:dyDescent="0.25">
      <c r="B36" s="245" t="s">
        <v>277</v>
      </c>
      <c r="C36" s="246">
        <v>590</v>
      </c>
      <c r="D36" s="252">
        <f t="shared" si="0"/>
        <v>1.6330552526253438E-2</v>
      </c>
      <c r="E36" s="252">
        <f t="shared" si="1"/>
        <v>99.372796067381501</v>
      </c>
    </row>
    <row r="37" spans="2:5" ht="15" customHeight="1" x14ac:dyDescent="0.25">
      <c r="B37" s="245" t="s">
        <v>37</v>
      </c>
      <c r="C37" s="246">
        <v>560</v>
      </c>
      <c r="D37" s="252">
        <f t="shared" ref="D37:D60" si="2">C37/C$68*100</f>
        <v>1.5500185448647332E-2</v>
      </c>
      <c r="E37" s="252">
        <f t="shared" si="1"/>
        <v>99.388296252830145</v>
      </c>
    </row>
    <row r="38" spans="2:5" ht="15" customHeight="1" x14ac:dyDescent="0.25">
      <c r="B38" s="245" t="s">
        <v>6</v>
      </c>
      <c r="C38" s="246">
        <v>510</v>
      </c>
      <c r="D38" s="252">
        <f t="shared" si="2"/>
        <v>1.4116240319303818E-2</v>
      </c>
      <c r="E38" s="252">
        <f t="shared" si="1"/>
        <v>99.402412493149455</v>
      </c>
    </row>
    <row r="39" spans="2:5" ht="15" customHeight="1" x14ac:dyDescent="0.25">
      <c r="B39" s="245" t="s">
        <v>39</v>
      </c>
      <c r="C39" s="246">
        <v>480</v>
      </c>
      <c r="D39" s="252">
        <f t="shared" si="2"/>
        <v>1.3285873241697714E-2</v>
      </c>
      <c r="E39" s="252">
        <f t="shared" si="1"/>
        <v>99.415698366391155</v>
      </c>
    </row>
    <row r="40" spans="2:5" ht="15" customHeight="1" x14ac:dyDescent="0.25">
      <c r="B40" s="245" t="s">
        <v>36</v>
      </c>
      <c r="C40" s="246">
        <v>470</v>
      </c>
      <c r="D40" s="252">
        <f t="shared" si="2"/>
        <v>1.300908421582901E-2</v>
      </c>
      <c r="E40" s="252">
        <f t="shared" si="1"/>
        <v>99.428707450606979</v>
      </c>
    </row>
    <row r="41" spans="2:5" ht="15" customHeight="1" x14ac:dyDescent="0.25">
      <c r="B41" s="245" t="s">
        <v>34</v>
      </c>
      <c r="C41" s="246">
        <v>450</v>
      </c>
      <c r="D41" s="252">
        <f t="shared" si="2"/>
        <v>1.2455506164091605E-2</v>
      </c>
      <c r="E41" s="252">
        <f t="shared" si="1"/>
        <v>99.441162956771066</v>
      </c>
    </row>
    <row r="42" spans="2:5" ht="15" customHeight="1" x14ac:dyDescent="0.25">
      <c r="B42" s="245" t="s">
        <v>56</v>
      </c>
      <c r="C42" s="246">
        <v>420</v>
      </c>
      <c r="D42" s="252">
        <f t="shared" si="2"/>
        <v>1.1625139086485499E-2</v>
      </c>
      <c r="E42" s="252">
        <f t="shared" si="1"/>
        <v>99.452788095857557</v>
      </c>
    </row>
    <row r="43" spans="2:5" ht="15" customHeight="1" x14ac:dyDescent="0.25">
      <c r="B43" s="245" t="s">
        <v>268</v>
      </c>
      <c r="C43" s="246">
        <v>400</v>
      </c>
      <c r="D43" s="252">
        <f t="shared" si="2"/>
        <v>1.1071561034748094E-2</v>
      </c>
      <c r="E43" s="252">
        <f t="shared" si="1"/>
        <v>99.463859656892311</v>
      </c>
    </row>
    <row r="44" spans="2:5" ht="15" customHeight="1" x14ac:dyDescent="0.25">
      <c r="B44" s="245" t="s">
        <v>4</v>
      </c>
      <c r="C44" s="246">
        <v>380</v>
      </c>
      <c r="D44" s="252">
        <f t="shared" si="2"/>
        <v>1.0517982983010689E-2</v>
      </c>
      <c r="E44" s="252">
        <f t="shared" si="1"/>
        <v>99.474377639875328</v>
      </c>
    </row>
    <row r="45" spans="2:5" ht="15" customHeight="1" x14ac:dyDescent="0.25">
      <c r="B45" s="245" t="s">
        <v>57</v>
      </c>
      <c r="C45" s="246">
        <v>270</v>
      </c>
      <c r="D45" s="252">
        <f t="shared" si="2"/>
        <v>7.4733036984549637E-3</v>
      </c>
      <c r="E45" s="252">
        <f t="shared" si="1"/>
        <v>99.481850943573789</v>
      </c>
    </row>
    <row r="46" spans="2:5" ht="15" customHeight="1" x14ac:dyDescent="0.25">
      <c r="B46" s="245" t="s">
        <v>22</v>
      </c>
      <c r="C46" s="246">
        <v>260</v>
      </c>
      <c r="D46" s="252">
        <f t="shared" si="2"/>
        <v>7.1965146725862612E-3</v>
      </c>
      <c r="E46" s="252">
        <f t="shared" si="1"/>
        <v>99.489047458246375</v>
      </c>
    </row>
    <row r="47" spans="2:5" ht="15" customHeight="1" x14ac:dyDescent="0.25">
      <c r="B47" s="245" t="s">
        <v>145</v>
      </c>
      <c r="C47" s="246">
        <v>240</v>
      </c>
      <c r="D47" s="252">
        <f t="shared" si="2"/>
        <v>6.642936620848857E-3</v>
      </c>
      <c r="E47" s="252">
        <f t="shared" si="1"/>
        <v>99.495690394867225</v>
      </c>
    </row>
    <row r="48" spans="2:5" ht="15" customHeight="1" x14ac:dyDescent="0.25">
      <c r="B48" s="245" t="s">
        <v>45</v>
      </c>
      <c r="C48" s="246">
        <v>220</v>
      </c>
      <c r="D48" s="252">
        <f t="shared" si="2"/>
        <v>6.089358569111452E-3</v>
      </c>
      <c r="E48" s="252">
        <f t="shared" si="1"/>
        <v>99.501779753436338</v>
      </c>
    </row>
    <row r="49" spans="2:5" ht="15" customHeight="1" x14ac:dyDescent="0.25">
      <c r="B49" s="245" t="s">
        <v>26</v>
      </c>
      <c r="C49" s="246">
        <v>170</v>
      </c>
      <c r="D49" s="252">
        <f t="shared" si="2"/>
        <v>4.7054134397679402E-3</v>
      </c>
      <c r="E49" s="252">
        <f t="shared" si="1"/>
        <v>99.506485166876104</v>
      </c>
    </row>
    <row r="50" spans="2:5" ht="15" customHeight="1" x14ac:dyDescent="0.25">
      <c r="B50" s="245" t="s">
        <v>3</v>
      </c>
      <c r="C50" s="246">
        <v>130</v>
      </c>
      <c r="D50" s="252">
        <f t="shared" si="2"/>
        <v>3.5982573362931306E-3</v>
      </c>
      <c r="E50" s="252">
        <f t="shared" si="1"/>
        <v>99.510083424212397</v>
      </c>
    </row>
    <row r="51" spans="2:5" ht="15" customHeight="1" x14ac:dyDescent="0.25">
      <c r="B51" s="245" t="s">
        <v>12</v>
      </c>
      <c r="C51" s="246">
        <v>80</v>
      </c>
      <c r="D51" s="252">
        <f t="shared" si="2"/>
        <v>2.2143122069496189E-3</v>
      </c>
      <c r="E51" s="252">
        <f t="shared" si="1"/>
        <v>99.512297736419342</v>
      </c>
    </row>
    <row r="52" spans="2:5" ht="15" customHeight="1" x14ac:dyDescent="0.25">
      <c r="B52" s="245" t="s">
        <v>43</v>
      </c>
      <c r="C52" s="246">
        <v>80</v>
      </c>
      <c r="D52" s="252">
        <f t="shared" si="2"/>
        <v>2.2143122069496189E-3</v>
      </c>
      <c r="E52" s="252">
        <f t="shared" si="1"/>
        <v>99.514512048626287</v>
      </c>
    </row>
    <row r="53" spans="2:5" ht="15" customHeight="1" x14ac:dyDescent="0.25">
      <c r="B53" s="245" t="s">
        <v>120</v>
      </c>
      <c r="C53" s="246">
        <v>80</v>
      </c>
      <c r="D53" s="252">
        <f t="shared" si="2"/>
        <v>2.2143122069496189E-3</v>
      </c>
      <c r="E53" s="252">
        <f t="shared" si="1"/>
        <v>99.516726360833232</v>
      </c>
    </row>
    <row r="54" spans="2:5" ht="15" customHeight="1" x14ac:dyDescent="0.25">
      <c r="B54" s="245" t="s">
        <v>24</v>
      </c>
      <c r="C54" s="246">
        <v>70</v>
      </c>
      <c r="D54" s="252">
        <f t="shared" si="2"/>
        <v>1.9375231810809166E-3</v>
      </c>
      <c r="E54" s="252">
        <f t="shared" si="1"/>
        <v>99.518663884014316</v>
      </c>
    </row>
    <row r="55" spans="2:5" ht="15" customHeight="1" x14ac:dyDescent="0.25">
      <c r="B55" s="245" t="s">
        <v>267</v>
      </c>
      <c r="C55" s="246">
        <v>70</v>
      </c>
      <c r="D55" s="252">
        <f t="shared" si="2"/>
        <v>1.9375231810809166E-3</v>
      </c>
      <c r="E55" s="252">
        <f t="shared" si="1"/>
        <v>99.5206014071954</v>
      </c>
    </row>
    <row r="56" spans="2:5" ht="15" customHeight="1" x14ac:dyDescent="0.25">
      <c r="B56" s="245" t="s">
        <v>30</v>
      </c>
      <c r="C56" s="246">
        <v>50</v>
      </c>
      <c r="D56" s="252">
        <f t="shared" si="2"/>
        <v>1.3839451293435117E-3</v>
      </c>
      <c r="E56" s="252">
        <f t="shared" si="1"/>
        <v>99.521985352324748</v>
      </c>
    </row>
    <row r="57" spans="2:5" ht="15" customHeight="1" x14ac:dyDescent="0.25">
      <c r="B57" s="245" t="s">
        <v>46</v>
      </c>
      <c r="C57" s="246">
        <v>50</v>
      </c>
      <c r="D57" s="252">
        <f t="shared" si="2"/>
        <v>1.3839451293435117E-3</v>
      </c>
      <c r="E57" s="252">
        <f t="shared" si="1"/>
        <v>99.523369297454096</v>
      </c>
    </row>
    <row r="58" spans="2:5" ht="15" customHeight="1" x14ac:dyDescent="0.25">
      <c r="B58" s="245" t="s">
        <v>23</v>
      </c>
      <c r="C58" s="246">
        <v>40</v>
      </c>
      <c r="D58" s="252">
        <f t="shared" si="2"/>
        <v>1.1071561034748094E-3</v>
      </c>
      <c r="E58" s="252">
        <f t="shared" si="1"/>
        <v>99.524476453557568</v>
      </c>
    </row>
    <row r="59" spans="2:5" ht="15" customHeight="1" x14ac:dyDescent="0.25">
      <c r="B59" s="245" t="s">
        <v>42</v>
      </c>
      <c r="C59" s="246">
        <v>40</v>
      </c>
      <c r="D59" s="252">
        <f t="shared" si="2"/>
        <v>1.1071561034748094E-3</v>
      </c>
      <c r="E59" s="252">
        <f t="shared" si="1"/>
        <v>99.525583609661041</v>
      </c>
    </row>
    <row r="60" spans="2:5" ht="15" customHeight="1" x14ac:dyDescent="0.25">
      <c r="B60" s="245" t="s">
        <v>53</v>
      </c>
      <c r="C60" s="246">
        <v>40</v>
      </c>
      <c r="D60" s="252">
        <f t="shared" si="2"/>
        <v>1.1071561034748094E-3</v>
      </c>
      <c r="E60" s="252">
        <f t="shared" si="1"/>
        <v>99.526690765764513</v>
      </c>
    </row>
    <row r="61" spans="2:5" ht="15" customHeight="1" x14ac:dyDescent="0.25">
      <c r="B61" s="245" t="s">
        <v>27</v>
      </c>
      <c r="C61" s="246">
        <v>30</v>
      </c>
      <c r="D61" s="252">
        <f t="shared" ref="D61:D66" si="3">C61/C$68*100</f>
        <v>8.3036707760610713E-4</v>
      </c>
      <c r="E61" s="252">
        <f t="shared" ref="E61:E66" si="4">D61+E60</f>
        <v>99.527521132842125</v>
      </c>
    </row>
    <row r="62" spans="2:5" ht="15" customHeight="1" x14ac:dyDescent="0.25">
      <c r="B62" s="245" t="s">
        <v>303</v>
      </c>
      <c r="C62" s="246">
        <v>20</v>
      </c>
      <c r="D62" s="252">
        <f t="shared" si="3"/>
        <v>5.5357805173740472E-4</v>
      </c>
      <c r="E62" s="252">
        <f t="shared" si="4"/>
        <v>99.528074710893861</v>
      </c>
    </row>
    <row r="63" spans="2:5" ht="15" customHeight="1" x14ac:dyDescent="0.25">
      <c r="B63" s="245" t="s">
        <v>13</v>
      </c>
      <c r="C63" s="246">
        <v>10</v>
      </c>
      <c r="D63" s="252">
        <f t="shared" si="3"/>
        <v>2.7678902586870236E-4</v>
      </c>
      <c r="E63" s="252">
        <f t="shared" si="4"/>
        <v>99.528351499919737</v>
      </c>
    </row>
    <row r="64" spans="2:5" ht="15" customHeight="1" x14ac:dyDescent="0.25">
      <c r="B64" s="245" t="s">
        <v>302</v>
      </c>
      <c r="C64" s="246">
        <v>0</v>
      </c>
      <c r="D64" s="252">
        <f>C64/C$68*100</f>
        <v>0</v>
      </c>
      <c r="E64" s="252">
        <f t="shared" si="4"/>
        <v>99.528351499919737</v>
      </c>
    </row>
    <row r="65" spans="1:7" ht="15" customHeight="1" x14ac:dyDescent="0.25">
      <c r="B65" s="245" t="s">
        <v>49</v>
      </c>
      <c r="C65" s="246">
        <v>0</v>
      </c>
      <c r="D65" s="252">
        <f t="shared" si="3"/>
        <v>0</v>
      </c>
      <c r="E65" s="252">
        <f t="shared" si="4"/>
        <v>99.528351499919737</v>
      </c>
    </row>
    <row r="66" spans="1:7" ht="15" customHeight="1" x14ac:dyDescent="0.25">
      <c r="B66" s="245" t="s">
        <v>213</v>
      </c>
      <c r="C66" s="246">
        <v>0</v>
      </c>
      <c r="D66" s="252">
        <f t="shared" si="3"/>
        <v>0</v>
      </c>
      <c r="E66" s="252">
        <f t="shared" si="4"/>
        <v>99.528351499919737</v>
      </c>
    </row>
    <row r="67" spans="1:7" ht="15" customHeight="1" x14ac:dyDescent="0.25">
      <c r="B67" s="255" t="s">
        <v>62</v>
      </c>
      <c r="C67" s="256">
        <v>17040</v>
      </c>
      <c r="D67" s="257">
        <f t="shared" ref="D67:D72" si="5">C67/C$68*100</f>
        <v>0.47164850008026882</v>
      </c>
      <c r="E67" s="257">
        <f>D67+E66</f>
        <v>100</v>
      </c>
    </row>
    <row r="68" spans="1:7" ht="30" customHeight="1" x14ac:dyDescent="0.25">
      <c r="B68" s="258" t="s">
        <v>8</v>
      </c>
      <c r="C68" s="259">
        <v>3612860</v>
      </c>
      <c r="D68" s="260">
        <f t="shared" si="5"/>
        <v>100</v>
      </c>
      <c r="E68" s="260" t="s">
        <v>66</v>
      </c>
    </row>
    <row r="69" spans="1:7" ht="30" customHeight="1" x14ac:dyDescent="0.25">
      <c r="B69" s="38" t="s">
        <v>67</v>
      </c>
      <c r="C69" s="39">
        <v>3285640</v>
      </c>
      <c r="D69" s="44">
        <f t="shared" si="5"/>
        <v>90.942909495524333</v>
      </c>
      <c r="E69" s="44" t="s">
        <v>66</v>
      </c>
    </row>
    <row r="70" spans="1:7" ht="15" customHeight="1" x14ac:dyDescent="0.25">
      <c r="B70" s="35" t="s">
        <v>68</v>
      </c>
      <c r="C70" s="36">
        <v>253150</v>
      </c>
      <c r="D70" s="40">
        <f t="shared" si="5"/>
        <v>7.0069141898662011</v>
      </c>
      <c r="E70" s="40" t="s">
        <v>66</v>
      </c>
    </row>
    <row r="71" spans="1:7" ht="15" customHeight="1" x14ac:dyDescent="0.25">
      <c r="B71" s="35" t="s">
        <v>69</v>
      </c>
      <c r="C71" s="36">
        <v>1593450</v>
      </c>
      <c r="D71" s="40">
        <f t="shared" si="5"/>
        <v>44.104947327048379</v>
      </c>
      <c r="E71" s="40" t="s">
        <v>66</v>
      </c>
    </row>
    <row r="72" spans="1:7" ht="30" customHeight="1" thickBot="1" x14ac:dyDescent="0.3">
      <c r="B72" s="41" t="s">
        <v>70</v>
      </c>
      <c r="C72" s="42">
        <v>1575990</v>
      </c>
      <c r="D72" s="43">
        <f t="shared" si="5"/>
        <v>43.621673687881625</v>
      </c>
      <c r="E72" s="43" t="s">
        <v>66</v>
      </c>
    </row>
    <row r="73" spans="1:7" ht="15" customHeight="1" x14ac:dyDescent="0.25">
      <c r="B73" s="4"/>
      <c r="C73" s="5"/>
      <c r="D73" s="5"/>
      <c r="E73" s="5"/>
    </row>
    <row r="74" spans="1:7" ht="15" customHeight="1" x14ac:dyDescent="0.25">
      <c r="A74" s="90" t="s">
        <v>61</v>
      </c>
      <c r="B74" s="415" t="s">
        <v>298</v>
      </c>
      <c r="C74" s="416"/>
      <c r="D74" s="416"/>
      <c r="E74" s="416"/>
      <c r="F74" s="1"/>
      <c r="G74" s="1"/>
    </row>
    <row r="75" spans="1:7" ht="15" customHeight="1" x14ac:dyDescent="0.2">
      <c r="A75" s="200" t="s">
        <v>266</v>
      </c>
      <c r="B75" s="376" t="s">
        <v>341</v>
      </c>
      <c r="C75" s="198"/>
      <c r="D75" s="199"/>
      <c r="E75" s="199"/>
      <c r="F75" s="1"/>
      <c r="G75" s="1"/>
    </row>
    <row r="76" spans="1:7" s="62" customFormat="1" ht="15" customHeight="1" x14ac:dyDescent="0.25">
      <c r="A76" s="243" t="s">
        <v>2</v>
      </c>
      <c r="B76" s="414" t="s">
        <v>317</v>
      </c>
      <c r="C76" s="414"/>
      <c r="D76" s="105"/>
      <c r="E76" s="105"/>
    </row>
    <row r="77" spans="1:7" ht="15" customHeight="1" x14ac:dyDescent="0.25"/>
    <row r="78" spans="1:7" ht="15" customHeight="1" x14ac:dyDescent="0.25"/>
    <row r="79" spans="1:7" ht="15" customHeight="1" x14ac:dyDescent="0.25"/>
    <row r="80" spans="1:7" ht="15" customHeight="1" x14ac:dyDescent="0.25"/>
    <row r="81" ht="15" customHeight="1" x14ac:dyDescent="0.25"/>
    <row r="82" ht="15" customHeight="1" x14ac:dyDescent="0.25"/>
    <row r="83" ht="15" customHeight="1" x14ac:dyDescent="0.25"/>
    <row r="84" ht="15" customHeight="1" x14ac:dyDescent="0.25"/>
    <row r="85" ht="15" customHeight="1" x14ac:dyDescent="0.25"/>
    <row r="86" ht="15" customHeight="1" x14ac:dyDescent="0.25"/>
    <row r="87" ht="15" customHeight="1" x14ac:dyDescent="0.25"/>
    <row r="88" ht="15" customHeight="1" x14ac:dyDescent="0.25"/>
    <row r="89" ht="15" customHeight="1" x14ac:dyDescent="0.25"/>
    <row r="90" ht="15" customHeight="1" x14ac:dyDescent="0.25"/>
    <row r="91" ht="15" customHeight="1" x14ac:dyDescent="0.25"/>
    <row r="92" ht="15" customHeight="1" x14ac:dyDescent="0.25"/>
  </sheetData>
  <mergeCells count="4">
    <mergeCell ref="B2:E2"/>
    <mergeCell ref="B3:E3"/>
    <mergeCell ref="B76:C76"/>
    <mergeCell ref="B74:E74"/>
  </mergeCells>
  <hyperlinks>
    <hyperlink ref="B76" r:id="rId1" display="http://observatorioemigracao.pt/np4/7196.html" xr:uid="{00000000-0004-0000-0200-000000000000}"/>
    <hyperlink ref="B76:C76" r:id="rId2" display="http://observatorioemigracao.pt/np4/7952.html" xr:uid="{00000000-0004-0000-0200-000001000000}"/>
    <hyperlink ref="C1" location="Índice!A1" display="ÍNDICE Ç" xr:uid="{00000000-0004-0000-0200-000002000000}"/>
  </hyperlinks>
  <pageMargins left="0.23622047244094491" right="0.23622047244094491" top="0.74803149606299213" bottom="0.74803149606299213" header="0.31496062992125984" footer="0.31496062992125984"/>
  <pageSetup paperSize="9" orientation="portrait" horizontalDpi="4294967293" verticalDpi="0" r:id="rId3"/>
  <headerFooter>
    <oddFooter>&amp;C&amp;"Arial,Negrito"&amp;8&amp;P/&amp;N</oddFooter>
  </headerFooter>
  <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92"/>
  <sheetViews>
    <sheetView showGridLines="0" zoomScaleNormal="100" workbookViewId="0">
      <selection activeCell="C1" sqref="C1"/>
    </sheetView>
  </sheetViews>
  <sheetFormatPr defaultColWidth="8.7109375" defaultRowHeight="12" customHeight="1" x14ac:dyDescent="0.25"/>
  <cols>
    <col min="1" max="1" width="12.7109375" style="1" customWidth="1"/>
    <col min="2" max="2" width="24.7109375" style="1" customWidth="1"/>
    <col min="3" max="5" width="16.7109375" style="13" customWidth="1"/>
    <col min="6" max="6" width="8.7109375" style="1"/>
    <col min="8" max="16384" width="8.7109375" style="1"/>
  </cols>
  <sheetData>
    <row r="1" spans="1:9" ht="30" customHeight="1" x14ac:dyDescent="0.25">
      <c r="A1" s="83"/>
      <c r="B1" s="216"/>
      <c r="C1" s="407" t="s">
        <v>347</v>
      </c>
      <c r="D1" s="14"/>
      <c r="E1" s="154"/>
    </row>
    <row r="2" spans="1:9" ht="45" customHeight="1" x14ac:dyDescent="0.25">
      <c r="B2" s="410" t="s">
        <v>322</v>
      </c>
      <c r="C2" s="417"/>
      <c r="D2" s="417"/>
      <c r="E2" s="417"/>
    </row>
    <row r="3" spans="1:9" ht="15" customHeight="1" thickBot="1" x14ac:dyDescent="0.3">
      <c r="B3" s="412" t="s">
        <v>59</v>
      </c>
      <c r="C3" s="413"/>
      <c r="D3" s="413"/>
      <c r="E3" s="413"/>
      <c r="I3" s="152"/>
    </row>
    <row r="4" spans="1:9" ht="45" customHeight="1" x14ac:dyDescent="0.25">
      <c r="B4" s="17" t="s">
        <v>60</v>
      </c>
      <c r="C4" s="15" t="s">
        <v>63</v>
      </c>
      <c r="D4" s="15" t="s">
        <v>64</v>
      </c>
      <c r="E4" s="16" t="s">
        <v>65</v>
      </c>
    </row>
    <row r="5" spans="1:9" ht="15" customHeight="1" x14ac:dyDescent="0.25">
      <c r="B5" s="249" t="s">
        <v>18</v>
      </c>
      <c r="C5" s="250">
        <v>241470</v>
      </c>
      <c r="D5" s="251">
        <f t="shared" ref="D5:D36" si="0">C5/C$68*100</f>
        <v>49.661682742734918</v>
      </c>
      <c r="E5" s="251">
        <f>D5</f>
        <v>49.661682742734918</v>
      </c>
    </row>
    <row r="6" spans="1:9" ht="15" customHeight="1" x14ac:dyDescent="0.25">
      <c r="B6" s="245" t="s">
        <v>22</v>
      </c>
      <c r="C6" s="246">
        <v>42810</v>
      </c>
      <c r="D6" s="252">
        <f t="shared" si="0"/>
        <v>8.8044752483392639</v>
      </c>
      <c r="E6" s="252">
        <f>D6+E5</f>
        <v>58.466157991074184</v>
      </c>
    </row>
    <row r="7" spans="1:9" ht="15" customHeight="1" x14ac:dyDescent="0.25">
      <c r="B7" s="245" t="s">
        <v>32</v>
      </c>
      <c r="C7" s="246">
        <v>20250</v>
      </c>
      <c r="D7" s="252">
        <f t="shared" si="0"/>
        <v>4.1646957201324479</v>
      </c>
      <c r="E7" s="252">
        <f t="shared" ref="E7:E60" si="1">D7+E6</f>
        <v>62.630853711206633</v>
      </c>
    </row>
    <row r="8" spans="1:9" ht="15" customHeight="1" x14ac:dyDescent="0.25">
      <c r="B8" s="245" t="s">
        <v>51</v>
      </c>
      <c r="C8" s="246">
        <v>18580</v>
      </c>
      <c r="D8" s="252">
        <f t="shared" si="0"/>
        <v>3.8212368632128824</v>
      </c>
      <c r="E8" s="252">
        <f t="shared" si="1"/>
        <v>66.452090574419515</v>
      </c>
    </row>
    <row r="9" spans="1:9" ht="15" customHeight="1" x14ac:dyDescent="0.25">
      <c r="B9" s="245" t="s">
        <v>20</v>
      </c>
      <c r="C9" s="246">
        <v>18090</v>
      </c>
      <c r="D9" s="252">
        <f t="shared" si="0"/>
        <v>3.7204615099849869</v>
      </c>
      <c r="E9" s="252">
        <f t="shared" si="1"/>
        <v>70.172552084404501</v>
      </c>
    </row>
    <row r="10" spans="1:9" ht="15" customHeight="1" x14ac:dyDescent="0.25">
      <c r="B10" s="245" t="s">
        <v>57</v>
      </c>
      <c r="C10" s="246">
        <v>16379.999999999998</v>
      </c>
      <c r="D10" s="252">
        <f t="shared" si="0"/>
        <v>3.368776093618246</v>
      </c>
      <c r="E10" s="252">
        <f t="shared" si="1"/>
        <v>73.541328178022752</v>
      </c>
    </row>
    <row r="11" spans="1:9" ht="15" customHeight="1" x14ac:dyDescent="0.25">
      <c r="B11" s="245" t="s">
        <v>28</v>
      </c>
      <c r="C11" s="246">
        <v>10700</v>
      </c>
      <c r="D11" s="252">
        <f t="shared" si="0"/>
        <v>2.2006046521193672</v>
      </c>
      <c r="E11" s="252">
        <f t="shared" si="1"/>
        <v>75.741932830142119</v>
      </c>
    </row>
    <row r="12" spans="1:9" ht="15" customHeight="1" x14ac:dyDescent="0.25">
      <c r="B12" s="245" t="s">
        <v>29</v>
      </c>
      <c r="C12" s="246">
        <v>8290</v>
      </c>
      <c r="D12" s="252">
        <f t="shared" si="0"/>
        <v>1.7049544454270613</v>
      </c>
      <c r="E12" s="252">
        <f t="shared" si="1"/>
        <v>77.446887275569182</v>
      </c>
    </row>
    <row r="13" spans="1:9" ht="15" customHeight="1" x14ac:dyDescent="0.25">
      <c r="B13" s="245" t="s">
        <v>11</v>
      </c>
      <c r="C13" s="246">
        <v>8210</v>
      </c>
      <c r="D13" s="252">
        <f t="shared" si="0"/>
        <v>1.6885013265327109</v>
      </c>
      <c r="E13" s="252">
        <f t="shared" si="1"/>
        <v>79.135388602101898</v>
      </c>
    </row>
    <row r="14" spans="1:9" ht="15" customHeight="1" x14ac:dyDescent="0.25">
      <c r="A14" s="91"/>
      <c r="B14" s="245" t="s">
        <v>4</v>
      </c>
      <c r="C14" s="246">
        <v>7940</v>
      </c>
      <c r="D14" s="252">
        <f t="shared" si="0"/>
        <v>1.6329720502642782</v>
      </c>
      <c r="E14" s="252">
        <f t="shared" si="1"/>
        <v>80.768360652366169</v>
      </c>
    </row>
    <row r="15" spans="1:9" ht="15" customHeight="1" x14ac:dyDescent="0.25">
      <c r="B15" s="245" t="s">
        <v>55</v>
      </c>
      <c r="C15" s="246">
        <v>7600</v>
      </c>
      <c r="D15" s="252">
        <f t="shared" si="0"/>
        <v>1.5630462949632891</v>
      </c>
      <c r="E15" s="252">
        <f t="shared" si="1"/>
        <v>82.331406947329455</v>
      </c>
    </row>
    <row r="16" spans="1:9" ht="15" customHeight="1" x14ac:dyDescent="0.25">
      <c r="B16" s="245" t="s">
        <v>5</v>
      </c>
      <c r="C16" s="246">
        <v>5760</v>
      </c>
      <c r="D16" s="252">
        <f t="shared" si="0"/>
        <v>1.1846245603932295</v>
      </c>
      <c r="E16" s="252">
        <f t="shared" si="1"/>
        <v>83.516031507722687</v>
      </c>
    </row>
    <row r="17" spans="2:5" ht="15" customHeight="1" x14ac:dyDescent="0.25">
      <c r="B17" s="245" t="s">
        <v>48</v>
      </c>
      <c r="C17" s="246">
        <v>5550</v>
      </c>
      <c r="D17" s="252">
        <f t="shared" si="0"/>
        <v>1.1414351232955597</v>
      </c>
      <c r="E17" s="252">
        <f t="shared" si="1"/>
        <v>84.657466631018252</v>
      </c>
    </row>
    <row r="18" spans="2:5" ht="15" customHeight="1" x14ac:dyDescent="0.25">
      <c r="B18" s="245" t="s">
        <v>19</v>
      </c>
      <c r="C18" s="246">
        <v>5210</v>
      </c>
      <c r="D18" s="252">
        <f t="shared" si="0"/>
        <v>1.0715093679945704</v>
      </c>
      <c r="E18" s="252">
        <f t="shared" si="1"/>
        <v>85.728975999012818</v>
      </c>
    </row>
    <row r="19" spans="2:5" ht="15" customHeight="1" x14ac:dyDescent="0.25">
      <c r="B19" s="245" t="s">
        <v>37</v>
      </c>
      <c r="C19" s="246">
        <v>4420</v>
      </c>
      <c r="D19" s="252">
        <f t="shared" si="0"/>
        <v>0.9090348189128602</v>
      </c>
      <c r="E19" s="252">
        <f t="shared" si="1"/>
        <v>86.638010817925675</v>
      </c>
    </row>
    <row r="20" spans="2:5" ht="15" customHeight="1" x14ac:dyDescent="0.25">
      <c r="B20" s="245" t="s">
        <v>46</v>
      </c>
      <c r="C20" s="246">
        <v>4040</v>
      </c>
      <c r="D20" s="252">
        <f t="shared" si="0"/>
        <v>0.83088250416469578</v>
      </c>
      <c r="E20" s="252">
        <f t="shared" si="1"/>
        <v>87.468893322090366</v>
      </c>
    </row>
    <row r="21" spans="2:5" ht="15" customHeight="1" x14ac:dyDescent="0.25">
      <c r="B21" s="245" t="s">
        <v>10</v>
      </c>
      <c r="C21" s="246">
        <v>3740</v>
      </c>
      <c r="D21" s="252">
        <f t="shared" si="0"/>
        <v>0.76918330831088166</v>
      </c>
      <c r="E21" s="252">
        <f t="shared" si="1"/>
        <v>88.238076630401252</v>
      </c>
    </row>
    <row r="22" spans="2:5" ht="15" customHeight="1" x14ac:dyDescent="0.25">
      <c r="B22" s="245" t="s">
        <v>52</v>
      </c>
      <c r="C22" s="246">
        <v>3400</v>
      </c>
      <c r="D22" s="252">
        <f t="shared" si="0"/>
        <v>0.69925755300989234</v>
      </c>
      <c r="E22" s="252">
        <f t="shared" si="1"/>
        <v>88.937334183411139</v>
      </c>
    </row>
    <row r="23" spans="2:5" ht="15" customHeight="1" x14ac:dyDescent="0.25">
      <c r="B23" s="245" t="s">
        <v>34</v>
      </c>
      <c r="C23" s="246">
        <v>2730</v>
      </c>
      <c r="D23" s="252">
        <f t="shared" si="0"/>
        <v>0.56146268226970775</v>
      </c>
      <c r="E23" s="252">
        <f t="shared" si="1"/>
        <v>89.498796865680845</v>
      </c>
    </row>
    <row r="24" spans="2:5" ht="15" customHeight="1" x14ac:dyDescent="0.25">
      <c r="B24" s="245" t="s">
        <v>21</v>
      </c>
      <c r="C24" s="246">
        <v>2500</v>
      </c>
      <c r="D24" s="252">
        <f t="shared" si="0"/>
        <v>0.51415996544845033</v>
      </c>
      <c r="E24" s="252">
        <f t="shared" si="1"/>
        <v>90.012956831129301</v>
      </c>
    </row>
    <row r="25" spans="2:5" ht="15" customHeight="1" x14ac:dyDescent="0.25">
      <c r="B25" s="245" t="s">
        <v>40</v>
      </c>
      <c r="C25" s="246">
        <v>1760</v>
      </c>
      <c r="D25" s="252">
        <f t="shared" si="0"/>
        <v>0.36196861567570904</v>
      </c>
      <c r="E25" s="252">
        <f t="shared" si="1"/>
        <v>90.374925446805008</v>
      </c>
    </row>
    <row r="26" spans="2:5" ht="15" customHeight="1" x14ac:dyDescent="0.25">
      <c r="B26" s="245" t="s">
        <v>15</v>
      </c>
      <c r="C26" s="246">
        <v>1550</v>
      </c>
      <c r="D26" s="252">
        <f t="shared" si="0"/>
        <v>0.31877917857803917</v>
      </c>
      <c r="E26" s="252">
        <f t="shared" si="1"/>
        <v>90.693704625383049</v>
      </c>
    </row>
    <row r="27" spans="2:5" ht="15" customHeight="1" x14ac:dyDescent="0.25">
      <c r="B27" s="245" t="s">
        <v>17</v>
      </c>
      <c r="C27" s="246">
        <v>1430</v>
      </c>
      <c r="D27" s="252">
        <f t="shared" si="0"/>
        <v>0.2940995002365136</v>
      </c>
      <c r="E27" s="252">
        <f t="shared" si="1"/>
        <v>90.987804125619562</v>
      </c>
    </row>
    <row r="28" spans="2:5" ht="15" customHeight="1" x14ac:dyDescent="0.25">
      <c r="B28" s="245" t="s">
        <v>54</v>
      </c>
      <c r="C28" s="246">
        <v>1360</v>
      </c>
      <c r="D28" s="252">
        <f t="shared" si="0"/>
        <v>0.27970302120395696</v>
      </c>
      <c r="E28" s="252">
        <f t="shared" si="1"/>
        <v>91.267507146823519</v>
      </c>
    </row>
    <row r="29" spans="2:5" ht="15" customHeight="1" x14ac:dyDescent="0.25">
      <c r="B29" s="245" t="s">
        <v>6</v>
      </c>
      <c r="C29" s="246">
        <v>1290</v>
      </c>
      <c r="D29" s="252">
        <f t="shared" si="0"/>
        <v>0.26530654217140037</v>
      </c>
      <c r="E29" s="252">
        <f t="shared" si="1"/>
        <v>91.532813688994921</v>
      </c>
    </row>
    <row r="30" spans="2:5" ht="15" customHeight="1" x14ac:dyDescent="0.25">
      <c r="B30" s="245" t="s">
        <v>35</v>
      </c>
      <c r="C30" s="246">
        <v>1280</v>
      </c>
      <c r="D30" s="252">
        <f t="shared" si="0"/>
        <v>0.2632499023096066</v>
      </c>
      <c r="E30" s="252">
        <f t="shared" si="1"/>
        <v>91.796063591304531</v>
      </c>
    </row>
    <row r="31" spans="2:5" ht="15" customHeight="1" x14ac:dyDescent="0.25">
      <c r="B31" s="245" t="s">
        <v>50</v>
      </c>
      <c r="C31" s="246">
        <v>1200</v>
      </c>
      <c r="D31" s="252">
        <f t="shared" si="0"/>
        <v>0.24679678341525615</v>
      </c>
      <c r="E31" s="252">
        <f t="shared" si="1"/>
        <v>92.042860374719794</v>
      </c>
    </row>
    <row r="32" spans="2:5" ht="15" customHeight="1" x14ac:dyDescent="0.25">
      <c r="B32" s="245" t="s">
        <v>9</v>
      </c>
      <c r="C32" s="246">
        <v>1160</v>
      </c>
      <c r="D32" s="252">
        <f t="shared" si="0"/>
        <v>0.23857022396808095</v>
      </c>
      <c r="E32" s="252">
        <f t="shared" si="1"/>
        <v>92.281430598687876</v>
      </c>
    </row>
    <row r="33" spans="2:5" ht="15" customHeight="1" x14ac:dyDescent="0.25">
      <c r="B33" s="245" t="s">
        <v>53</v>
      </c>
      <c r="C33" s="246">
        <v>1120</v>
      </c>
      <c r="D33" s="252">
        <f t="shared" si="0"/>
        <v>0.23034366452090574</v>
      </c>
      <c r="E33" s="252">
        <f t="shared" si="1"/>
        <v>92.511774263208778</v>
      </c>
    </row>
    <row r="34" spans="2:5" ht="15" customHeight="1" x14ac:dyDescent="0.25">
      <c r="B34" s="245" t="s">
        <v>43</v>
      </c>
      <c r="C34" s="246">
        <v>1070</v>
      </c>
      <c r="D34" s="252">
        <f t="shared" si="0"/>
        <v>0.22006046521193673</v>
      </c>
      <c r="E34" s="252">
        <f t="shared" si="1"/>
        <v>92.731834728420722</v>
      </c>
    </row>
    <row r="35" spans="2:5" ht="15" customHeight="1" x14ac:dyDescent="0.25">
      <c r="B35" s="245" t="s">
        <v>58</v>
      </c>
      <c r="C35" s="246">
        <v>1060</v>
      </c>
      <c r="D35" s="252">
        <f t="shared" si="0"/>
        <v>0.21800382535014295</v>
      </c>
      <c r="E35" s="252">
        <f t="shared" si="1"/>
        <v>92.94983855377086</v>
      </c>
    </row>
    <row r="36" spans="2:5" ht="15" customHeight="1" x14ac:dyDescent="0.25">
      <c r="B36" s="245" t="s">
        <v>25</v>
      </c>
      <c r="C36" s="246">
        <v>920</v>
      </c>
      <c r="D36" s="252">
        <f t="shared" si="0"/>
        <v>0.18921086728502973</v>
      </c>
      <c r="E36" s="252">
        <f t="shared" si="1"/>
        <v>93.139049421055887</v>
      </c>
    </row>
    <row r="37" spans="2:5" ht="15" customHeight="1" x14ac:dyDescent="0.25">
      <c r="B37" s="245" t="s">
        <v>145</v>
      </c>
      <c r="C37" s="246">
        <v>870</v>
      </c>
      <c r="D37" s="252">
        <f t="shared" ref="D37:D60" si="2">C37/C$68*100</f>
        <v>0.17892766797606072</v>
      </c>
      <c r="E37" s="252">
        <f t="shared" si="1"/>
        <v>93.317977089031942</v>
      </c>
    </row>
    <row r="38" spans="2:5" ht="15" customHeight="1" x14ac:dyDescent="0.25">
      <c r="B38" s="245" t="s">
        <v>36</v>
      </c>
      <c r="C38" s="246">
        <v>860</v>
      </c>
      <c r="D38" s="252">
        <f t="shared" si="2"/>
        <v>0.17687102811426691</v>
      </c>
      <c r="E38" s="252">
        <f t="shared" si="1"/>
        <v>93.494848117146205</v>
      </c>
    </row>
    <row r="39" spans="2:5" ht="15" customHeight="1" x14ac:dyDescent="0.25">
      <c r="B39" s="245" t="s">
        <v>49</v>
      </c>
      <c r="C39" s="246">
        <v>670</v>
      </c>
      <c r="D39" s="252">
        <f t="shared" si="2"/>
        <v>0.13779487074018468</v>
      </c>
      <c r="E39" s="252">
        <f t="shared" si="1"/>
        <v>93.632642987886385</v>
      </c>
    </row>
    <row r="40" spans="2:5" ht="15" customHeight="1" x14ac:dyDescent="0.25">
      <c r="B40" s="245" t="s">
        <v>44</v>
      </c>
      <c r="C40" s="246">
        <v>610</v>
      </c>
      <c r="D40" s="252">
        <f t="shared" si="2"/>
        <v>0.12545503156942187</v>
      </c>
      <c r="E40" s="252">
        <f t="shared" si="1"/>
        <v>93.758098019455801</v>
      </c>
    </row>
    <row r="41" spans="2:5" ht="15" customHeight="1" x14ac:dyDescent="0.25">
      <c r="B41" s="245" t="s">
        <v>41</v>
      </c>
      <c r="C41" s="246">
        <v>600</v>
      </c>
      <c r="D41" s="252">
        <f t="shared" si="2"/>
        <v>0.12339839170762808</v>
      </c>
      <c r="E41" s="252">
        <f t="shared" si="1"/>
        <v>93.881496411163425</v>
      </c>
    </row>
    <row r="42" spans="2:5" ht="15" customHeight="1" x14ac:dyDescent="0.25">
      <c r="B42" s="245" t="s">
        <v>42</v>
      </c>
      <c r="C42" s="246">
        <v>570</v>
      </c>
      <c r="D42" s="252">
        <f t="shared" si="2"/>
        <v>0.11722847212224667</v>
      </c>
      <c r="E42" s="252">
        <f t="shared" si="1"/>
        <v>93.998724883285675</v>
      </c>
    </row>
    <row r="43" spans="2:5" ht="15" customHeight="1" x14ac:dyDescent="0.25">
      <c r="B43" s="245" t="s">
        <v>27</v>
      </c>
      <c r="C43" s="246">
        <v>550</v>
      </c>
      <c r="D43" s="252">
        <f t="shared" si="2"/>
        <v>0.11311519239865908</v>
      </c>
      <c r="E43" s="252">
        <f t="shared" si="1"/>
        <v>94.111840075684327</v>
      </c>
    </row>
    <row r="44" spans="2:5" ht="15" customHeight="1" x14ac:dyDescent="0.25">
      <c r="B44" s="245" t="s">
        <v>14</v>
      </c>
      <c r="C44" s="246">
        <v>520</v>
      </c>
      <c r="D44" s="252">
        <f t="shared" si="2"/>
        <v>0.10694527281327768</v>
      </c>
      <c r="E44" s="252">
        <f t="shared" si="1"/>
        <v>94.218785348497605</v>
      </c>
    </row>
    <row r="45" spans="2:5" ht="15" customHeight="1" x14ac:dyDescent="0.25">
      <c r="B45" s="245" t="s">
        <v>268</v>
      </c>
      <c r="C45" s="246">
        <v>460</v>
      </c>
      <c r="D45" s="252">
        <f t="shared" si="2"/>
        <v>9.4605433642514863E-2</v>
      </c>
      <c r="E45" s="252">
        <f t="shared" si="1"/>
        <v>94.313390782140118</v>
      </c>
    </row>
    <row r="46" spans="2:5" ht="15" customHeight="1" x14ac:dyDescent="0.25">
      <c r="B46" s="245" t="s">
        <v>30</v>
      </c>
      <c r="C46" s="246">
        <v>400</v>
      </c>
      <c r="D46" s="252">
        <f t="shared" si="2"/>
        <v>8.2265594471752052E-2</v>
      </c>
      <c r="E46" s="252">
        <f t="shared" si="1"/>
        <v>94.395656376611868</v>
      </c>
    </row>
    <row r="47" spans="2:5" ht="15" customHeight="1" x14ac:dyDescent="0.25">
      <c r="B47" s="245" t="s">
        <v>31</v>
      </c>
      <c r="C47" s="246">
        <v>390</v>
      </c>
      <c r="D47" s="252">
        <f t="shared" si="2"/>
        <v>8.020895460995825E-2</v>
      </c>
      <c r="E47" s="252">
        <f t="shared" si="1"/>
        <v>94.475865331221826</v>
      </c>
    </row>
    <row r="48" spans="2:5" ht="15" customHeight="1" x14ac:dyDescent="0.25">
      <c r="B48" s="245" t="s">
        <v>13</v>
      </c>
      <c r="C48" s="246">
        <v>330</v>
      </c>
      <c r="D48" s="252">
        <f t="shared" si="2"/>
        <v>6.7869115439195438E-2</v>
      </c>
      <c r="E48" s="252">
        <f t="shared" si="1"/>
        <v>94.54373444666102</v>
      </c>
    </row>
    <row r="49" spans="2:5" ht="15" customHeight="1" x14ac:dyDescent="0.25">
      <c r="B49" s="245" t="s">
        <v>120</v>
      </c>
      <c r="C49" s="246">
        <v>330</v>
      </c>
      <c r="D49" s="252">
        <f t="shared" si="2"/>
        <v>6.7869115439195438E-2</v>
      </c>
      <c r="E49" s="252">
        <f t="shared" si="1"/>
        <v>94.611603562100214</v>
      </c>
    </row>
    <row r="50" spans="2:5" ht="15" customHeight="1" x14ac:dyDescent="0.25">
      <c r="B50" s="245" t="s">
        <v>47</v>
      </c>
      <c r="C50" s="246">
        <v>270</v>
      </c>
      <c r="D50" s="252">
        <f t="shared" si="2"/>
        <v>5.552927626843264E-2</v>
      </c>
      <c r="E50" s="252">
        <f t="shared" si="1"/>
        <v>94.667132838368644</v>
      </c>
    </row>
    <row r="51" spans="2:5" ht="15" customHeight="1" x14ac:dyDescent="0.25">
      <c r="B51" s="245" t="s">
        <v>24</v>
      </c>
      <c r="C51" s="246">
        <v>230</v>
      </c>
      <c r="D51" s="252">
        <f t="shared" si="2"/>
        <v>4.7302716821257432E-2</v>
      </c>
      <c r="E51" s="252">
        <f t="shared" si="1"/>
        <v>94.714435555189908</v>
      </c>
    </row>
    <row r="52" spans="2:5" ht="15" customHeight="1" x14ac:dyDescent="0.25">
      <c r="B52" s="245" t="s">
        <v>33</v>
      </c>
      <c r="C52" s="246">
        <v>220</v>
      </c>
      <c r="D52" s="252">
        <f t="shared" si="2"/>
        <v>4.524607695946363E-2</v>
      </c>
      <c r="E52" s="252">
        <f t="shared" si="1"/>
        <v>94.759681632149366</v>
      </c>
    </row>
    <row r="53" spans="2:5" ht="15" customHeight="1" x14ac:dyDescent="0.25">
      <c r="B53" s="245" t="s">
        <v>56</v>
      </c>
      <c r="C53" s="246">
        <v>210</v>
      </c>
      <c r="D53" s="252">
        <f t="shared" si="2"/>
        <v>4.3189437097669828E-2</v>
      </c>
      <c r="E53" s="252">
        <f t="shared" si="1"/>
        <v>94.802871069247033</v>
      </c>
    </row>
    <row r="54" spans="2:5" ht="15" customHeight="1" x14ac:dyDescent="0.25">
      <c r="B54" s="245" t="s">
        <v>38</v>
      </c>
      <c r="C54" s="246">
        <v>200</v>
      </c>
      <c r="D54" s="252">
        <f t="shared" si="2"/>
        <v>4.1132797235876026E-2</v>
      </c>
      <c r="E54" s="252">
        <f t="shared" si="1"/>
        <v>94.844003866482907</v>
      </c>
    </row>
    <row r="55" spans="2:5" ht="15" customHeight="1" x14ac:dyDescent="0.25">
      <c r="B55" s="245" t="s">
        <v>16</v>
      </c>
      <c r="C55" s="246">
        <v>150</v>
      </c>
      <c r="D55" s="252">
        <f t="shared" si="2"/>
        <v>3.0849597926907019E-2</v>
      </c>
      <c r="E55" s="252">
        <f t="shared" si="1"/>
        <v>94.87485346440981</v>
      </c>
    </row>
    <row r="56" spans="2:5" ht="15" customHeight="1" x14ac:dyDescent="0.25">
      <c r="B56" s="245" t="s">
        <v>26</v>
      </c>
      <c r="C56" s="246">
        <v>150</v>
      </c>
      <c r="D56" s="252">
        <f t="shared" si="2"/>
        <v>3.0849597926907019E-2</v>
      </c>
      <c r="E56" s="252">
        <f t="shared" si="1"/>
        <v>94.905703062336713</v>
      </c>
    </row>
    <row r="57" spans="2:5" ht="15" customHeight="1" x14ac:dyDescent="0.25">
      <c r="B57" s="245" t="s">
        <v>213</v>
      </c>
      <c r="C57" s="246">
        <v>150</v>
      </c>
      <c r="D57" s="252">
        <f t="shared" si="2"/>
        <v>3.0849597926907019E-2</v>
      </c>
      <c r="E57" s="252">
        <f t="shared" si="1"/>
        <v>94.936552660263615</v>
      </c>
    </row>
    <row r="58" spans="2:5" ht="15" customHeight="1" x14ac:dyDescent="0.25">
      <c r="B58" s="245" t="s">
        <v>267</v>
      </c>
      <c r="C58" s="246">
        <v>130</v>
      </c>
      <c r="D58" s="252">
        <f t="shared" si="2"/>
        <v>2.6736318203319419E-2</v>
      </c>
      <c r="E58" s="252">
        <f t="shared" si="1"/>
        <v>94.963288978466935</v>
      </c>
    </row>
    <row r="59" spans="2:5" ht="15" customHeight="1" x14ac:dyDescent="0.25">
      <c r="B59" s="245" t="s">
        <v>3</v>
      </c>
      <c r="C59" s="246">
        <v>60</v>
      </c>
      <c r="D59" s="252">
        <f t="shared" si="2"/>
        <v>1.2339839170762807E-2</v>
      </c>
      <c r="E59" s="252">
        <f t="shared" si="1"/>
        <v>94.975628817637698</v>
      </c>
    </row>
    <row r="60" spans="2:5" ht="15" customHeight="1" x14ac:dyDescent="0.25">
      <c r="B60" s="245" t="s">
        <v>302</v>
      </c>
      <c r="C60" s="246">
        <v>50</v>
      </c>
      <c r="D60" s="252">
        <f t="shared" si="2"/>
        <v>1.0283199308969006E-2</v>
      </c>
      <c r="E60" s="252">
        <f t="shared" si="1"/>
        <v>94.985912016946671</v>
      </c>
    </row>
    <row r="61" spans="2:5" ht="15" customHeight="1" x14ac:dyDescent="0.25">
      <c r="B61" s="245" t="s">
        <v>23</v>
      </c>
      <c r="C61" s="246">
        <v>40</v>
      </c>
      <c r="D61" s="252">
        <f t="shared" ref="D61:D66" si="3">C61/C$68*100</f>
        <v>8.2265594471752062E-3</v>
      </c>
      <c r="E61" s="252">
        <f t="shared" ref="E61:E66" si="4">D61+E60</f>
        <v>94.994138576393851</v>
      </c>
    </row>
    <row r="62" spans="2:5" ht="15" customHeight="1" x14ac:dyDescent="0.25">
      <c r="B62" s="245" t="s">
        <v>39</v>
      </c>
      <c r="C62" s="246">
        <v>40</v>
      </c>
      <c r="D62" s="252">
        <f t="shared" si="3"/>
        <v>8.2265594471752062E-3</v>
      </c>
      <c r="E62" s="252">
        <f t="shared" si="4"/>
        <v>95.002365135841032</v>
      </c>
    </row>
    <row r="63" spans="2:5" ht="15" customHeight="1" x14ac:dyDescent="0.25">
      <c r="B63" s="245" t="s">
        <v>12</v>
      </c>
      <c r="C63" s="246">
        <v>30</v>
      </c>
      <c r="D63" s="252">
        <f t="shared" si="3"/>
        <v>6.1699195853814033E-3</v>
      </c>
      <c r="E63" s="252">
        <f t="shared" si="4"/>
        <v>95.008535055426407</v>
      </c>
    </row>
    <row r="64" spans="2:5" ht="15" customHeight="1" x14ac:dyDescent="0.25">
      <c r="B64" s="245" t="s">
        <v>45</v>
      </c>
      <c r="C64" s="246">
        <v>20</v>
      </c>
      <c r="D64" s="252">
        <f t="shared" si="3"/>
        <v>4.1132797235876031E-3</v>
      </c>
      <c r="E64" s="252">
        <f t="shared" si="4"/>
        <v>95.01264833514999</v>
      </c>
    </row>
    <row r="65" spans="1:7" ht="15" customHeight="1" x14ac:dyDescent="0.25">
      <c r="B65" s="245" t="s">
        <v>277</v>
      </c>
      <c r="C65" s="246">
        <v>0</v>
      </c>
      <c r="D65" s="252">
        <f t="shared" si="3"/>
        <v>0</v>
      </c>
      <c r="E65" s="252">
        <f t="shared" si="4"/>
        <v>95.01264833514999</v>
      </c>
    </row>
    <row r="66" spans="1:7" ht="15" customHeight="1" x14ac:dyDescent="0.25">
      <c r="B66" s="245" t="s">
        <v>303</v>
      </c>
      <c r="C66" s="246">
        <v>0</v>
      </c>
      <c r="D66" s="252">
        <f t="shared" si="3"/>
        <v>0</v>
      </c>
      <c r="E66" s="252">
        <f t="shared" si="4"/>
        <v>95.01264833514999</v>
      </c>
    </row>
    <row r="67" spans="1:7" ht="15" customHeight="1" x14ac:dyDescent="0.25">
      <c r="B67" s="245" t="s">
        <v>62</v>
      </c>
      <c r="C67" s="246">
        <v>24250</v>
      </c>
      <c r="D67" s="252">
        <f t="shared" ref="D67:D72" si="5">C67/C$68*100</f>
        <v>4.9873516648499683</v>
      </c>
      <c r="E67" s="252">
        <f>D67+E66</f>
        <v>99.999999999999957</v>
      </c>
    </row>
    <row r="68" spans="1:7" ht="30" customHeight="1" x14ac:dyDescent="0.25">
      <c r="B68" s="261" t="s">
        <v>8</v>
      </c>
      <c r="C68" s="262">
        <v>486230</v>
      </c>
      <c r="D68" s="263">
        <f t="shared" si="5"/>
        <v>100</v>
      </c>
      <c r="E68" s="263" t="s">
        <v>66</v>
      </c>
    </row>
    <row r="69" spans="1:7" ht="30" customHeight="1" x14ac:dyDescent="0.25">
      <c r="B69" s="38" t="s">
        <v>67</v>
      </c>
      <c r="C69" s="39">
        <v>83110</v>
      </c>
      <c r="D69" s="44">
        <f t="shared" si="5"/>
        <v>17.092733891368283</v>
      </c>
      <c r="E69" s="44" t="s">
        <v>66</v>
      </c>
    </row>
    <row r="70" spans="1:7" ht="15" customHeight="1" x14ac:dyDescent="0.25">
      <c r="B70" s="35" t="s">
        <v>68</v>
      </c>
      <c r="C70" s="36">
        <v>35710</v>
      </c>
      <c r="D70" s="40">
        <f t="shared" si="5"/>
        <v>7.3442609464656634</v>
      </c>
      <c r="E70" s="40" t="s">
        <v>66</v>
      </c>
    </row>
    <row r="71" spans="1:7" ht="15" customHeight="1" x14ac:dyDescent="0.25">
      <c r="B71" s="35" t="s">
        <v>304</v>
      </c>
      <c r="C71" s="36">
        <v>43540</v>
      </c>
      <c r="D71" s="40">
        <f t="shared" si="5"/>
        <v>8.9546099582502112</v>
      </c>
      <c r="E71" s="40" t="s">
        <v>66</v>
      </c>
    </row>
    <row r="72" spans="1:7" ht="30" customHeight="1" thickBot="1" x14ac:dyDescent="0.3">
      <c r="B72" s="41" t="s">
        <v>70</v>
      </c>
      <c r="C72" s="42">
        <v>79930</v>
      </c>
      <c r="D72" s="43">
        <f t="shared" si="5"/>
        <v>16.438722415317851</v>
      </c>
      <c r="E72" s="43" t="s">
        <v>66</v>
      </c>
    </row>
    <row r="73" spans="1:7" ht="15" customHeight="1" x14ac:dyDescent="0.25">
      <c r="B73" s="4"/>
      <c r="C73" s="5"/>
      <c r="D73" s="5"/>
      <c r="E73" s="5"/>
    </row>
    <row r="74" spans="1:7" ht="15" customHeight="1" x14ac:dyDescent="0.25">
      <c r="A74" s="90" t="s">
        <v>61</v>
      </c>
      <c r="B74" s="415" t="s">
        <v>298</v>
      </c>
      <c r="C74" s="416"/>
      <c r="D74" s="416"/>
      <c r="E74" s="416"/>
      <c r="G74" s="1"/>
    </row>
    <row r="75" spans="1:7" ht="15" customHeight="1" x14ac:dyDescent="0.2">
      <c r="A75" s="200" t="s">
        <v>266</v>
      </c>
      <c r="B75" s="376" t="s">
        <v>341</v>
      </c>
      <c r="C75" s="198"/>
      <c r="D75" s="199"/>
      <c r="E75" s="199"/>
      <c r="G75" s="1"/>
    </row>
    <row r="76" spans="1:7" s="62" customFormat="1" ht="15" customHeight="1" x14ac:dyDescent="0.25">
      <c r="A76" s="243" t="s">
        <v>2</v>
      </c>
      <c r="B76" s="414" t="s">
        <v>317</v>
      </c>
      <c r="C76" s="414"/>
      <c r="D76" s="105"/>
      <c r="E76" s="105"/>
    </row>
    <row r="77" spans="1:7" ht="15" customHeight="1" x14ac:dyDescent="0.25"/>
    <row r="78" spans="1:7" ht="15" customHeight="1" x14ac:dyDescent="0.25"/>
    <row r="79" spans="1:7" ht="15" customHeight="1" x14ac:dyDescent="0.25"/>
    <row r="80" spans="1:7" ht="15" customHeight="1" x14ac:dyDescent="0.25"/>
    <row r="81" ht="15" customHeight="1" x14ac:dyDescent="0.25"/>
    <row r="82" ht="15" customHeight="1" x14ac:dyDescent="0.25"/>
    <row r="83" ht="15" customHeight="1" x14ac:dyDescent="0.25"/>
    <row r="84" ht="15" customHeight="1" x14ac:dyDescent="0.25"/>
    <row r="85" ht="15" customHeight="1" x14ac:dyDescent="0.25"/>
    <row r="86" ht="15" customHeight="1" x14ac:dyDescent="0.25"/>
    <row r="87" ht="15" customHeight="1" x14ac:dyDescent="0.25"/>
    <row r="88" ht="15" customHeight="1" x14ac:dyDescent="0.25"/>
    <row r="89" ht="15" customHeight="1" x14ac:dyDescent="0.25"/>
    <row r="90" ht="15" customHeight="1" x14ac:dyDescent="0.25"/>
    <row r="91" ht="15" customHeight="1" x14ac:dyDescent="0.25"/>
    <row r="92" ht="15" customHeight="1" x14ac:dyDescent="0.25"/>
  </sheetData>
  <mergeCells count="4">
    <mergeCell ref="B2:E2"/>
    <mergeCell ref="B3:E3"/>
    <mergeCell ref="B76:C76"/>
    <mergeCell ref="B74:E74"/>
  </mergeCells>
  <hyperlinks>
    <hyperlink ref="B76" r:id="rId1" display="http://observatorioemigracao.pt/np4/7196.html" xr:uid="{00000000-0004-0000-0300-000000000000}"/>
    <hyperlink ref="B76:C76" r:id="rId2" display="http://observatorioemigracao.pt/np4/7952.html" xr:uid="{00000000-0004-0000-0300-000001000000}"/>
    <hyperlink ref="C1" location="Índice!A1" display="ÍNDICE Ç" xr:uid="{00000000-0004-0000-0300-000002000000}"/>
  </hyperlinks>
  <pageMargins left="0.23622047244094491" right="0.23622047244094491" top="0.74803149606299213" bottom="0.74803149606299213" header="0.31496062992125984" footer="0.31496062992125984"/>
  <pageSetup paperSize="9" orientation="portrait" horizontalDpi="4294967293" r:id="rId3"/>
  <headerFooter>
    <oddFooter>&amp;C&amp;"Arial,Negrito"&amp;8&amp;P/&amp;N</oddFooter>
  </headerFooter>
  <drawing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O34"/>
  <sheetViews>
    <sheetView showGridLines="0" zoomScaleNormal="100" workbookViewId="0">
      <selection activeCell="C1" sqref="C1"/>
    </sheetView>
  </sheetViews>
  <sheetFormatPr defaultColWidth="8.7109375" defaultRowHeight="12" customHeight="1" x14ac:dyDescent="0.25"/>
  <cols>
    <col min="1" max="1" width="12.7109375" style="1" customWidth="1"/>
    <col min="2" max="2" width="24.7109375" style="1" customWidth="1"/>
    <col min="3" max="8" width="16.7109375" style="13" customWidth="1"/>
    <col min="9" max="16384" width="8.7109375" style="1"/>
  </cols>
  <sheetData>
    <row r="1" spans="1:14" ht="30" customHeight="1" x14ac:dyDescent="0.25">
      <c r="A1" s="83"/>
      <c r="B1" s="216"/>
      <c r="C1" s="407" t="s">
        <v>347</v>
      </c>
      <c r="D1" s="14"/>
      <c r="E1" s="14"/>
      <c r="F1" s="14"/>
      <c r="G1" s="14"/>
      <c r="H1" s="154"/>
    </row>
    <row r="2" spans="1:14" s="37" customFormat="1" ht="30" customHeight="1" x14ac:dyDescent="0.2">
      <c r="B2" s="410" t="s">
        <v>323</v>
      </c>
      <c r="C2" s="417"/>
      <c r="D2" s="417"/>
      <c r="E2" s="417"/>
      <c r="F2" s="417"/>
      <c r="G2" s="417"/>
      <c r="H2" s="417"/>
    </row>
    <row r="3" spans="1:14" ht="15" customHeight="1" thickBot="1" x14ac:dyDescent="0.3">
      <c r="B3" s="412" t="s">
        <v>59</v>
      </c>
      <c r="C3" s="413"/>
      <c r="D3" s="413"/>
      <c r="E3" s="413"/>
      <c r="F3" s="413"/>
      <c r="G3" s="413"/>
      <c r="H3" s="413"/>
    </row>
    <row r="4" spans="1:14" ht="30" customHeight="1" x14ac:dyDescent="0.25">
      <c r="B4" s="421" t="s">
        <v>60</v>
      </c>
      <c r="C4" s="419" t="s">
        <v>295</v>
      </c>
      <c r="D4" s="420"/>
      <c r="E4" s="419" t="s">
        <v>296</v>
      </c>
      <c r="F4" s="420"/>
      <c r="G4" s="423" t="s">
        <v>7</v>
      </c>
      <c r="H4" s="425" t="s">
        <v>71</v>
      </c>
    </row>
    <row r="5" spans="1:14" ht="30" customHeight="1" x14ac:dyDescent="0.25">
      <c r="B5" s="422"/>
      <c r="C5" s="182" t="s">
        <v>63</v>
      </c>
      <c r="D5" s="183" t="s">
        <v>294</v>
      </c>
      <c r="E5" s="182" t="s">
        <v>63</v>
      </c>
      <c r="F5" s="183" t="s">
        <v>294</v>
      </c>
      <c r="G5" s="424"/>
      <c r="H5" s="426"/>
    </row>
    <row r="6" spans="1:14" ht="30" customHeight="1" x14ac:dyDescent="0.2">
      <c r="B6" s="180"/>
      <c r="C6" s="184"/>
      <c r="D6" s="185"/>
      <c r="E6" s="184"/>
      <c r="F6" s="185"/>
      <c r="G6" s="187"/>
      <c r="H6" s="181" t="s">
        <v>75</v>
      </c>
    </row>
    <row r="7" spans="1:14" ht="15" customHeight="1" x14ac:dyDescent="0.25">
      <c r="B7" s="264" t="s">
        <v>55</v>
      </c>
      <c r="C7" s="265">
        <v>1037020</v>
      </c>
      <c r="D7" s="266">
        <f>C7/C$25*100</f>
        <v>28.703575560636175</v>
      </c>
      <c r="E7" s="265">
        <v>7600</v>
      </c>
      <c r="F7" s="266">
        <f t="shared" ref="F7:F16" si="0">E7/E$25*100</f>
        <v>1.5630462949632891</v>
      </c>
      <c r="G7" s="267">
        <f>C7-E7</f>
        <v>1029420</v>
      </c>
      <c r="H7" s="268">
        <f>C7/E7</f>
        <v>136.44999999999999</v>
      </c>
      <c r="J7" s="226"/>
      <c r="K7" s="226"/>
    </row>
    <row r="8" spans="1:14" ht="15" customHeight="1" x14ac:dyDescent="0.25">
      <c r="B8" s="245" t="s">
        <v>32</v>
      </c>
      <c r="C8" s="269">
        <v>1036569.9999999999</v>
      </c>
      <c r="D8" s="270">
        <f t="shared" ref="D8:D16" si="1">C8/C$25*100</f>
        <v>28.691120054472073</v>
      </c>
      <c r="E8" s="269">
        <v>20250</v>
      </c>
      <c r="F8" s="270">
        <f t="shared" si="0"/>
        <v>4.1646957201324479</v>
      </c>
      <c r="G8" s="271">
        <f t="shared" ref="G8:G16" si="2">C8-E8</f>
        <v>1016319.9999999999</v>
      </c>
      <c r="H8" s="272">
        <f t="shared" ref="H8:H16" si="3">C8/E8</f>
        <v>51.188641975308634</v>
      </c>
      <c r="J8" s="226"/>
      <c r="K8" s="226"/>
    </row>
    <row r="9" spans="1:14" ht="15" customHeight="1" x14ac:dyDescent="0.25">
      <c r="B9" s="245" t="s">
        <v>5</v>
      </c>
      <c r="C9" s="269">
        <v>379350</v>
      </c>
      <c r="D9" s="270">
        <f t="shared" si="1"/>
        <v>10.499991696329223</v>
      </c>
      <c r="E9" s="269">
        <v>5760</v>
      </c>
      <c r="F9" s="270">
        <f t="shared" si="0"/>
        <v>1.1846245603932295</v>
      </c>
      <c r="G9" s="271">
        <f t="shared" si="2"/>
        <v>373590</v>
      </c>
      <c r="H9" s="272">
        <f t="shared" si="3"/>
        <v>65.859375</v>
      </c>
      <c r="J9" s="226"/>
      <c r="K9" s="226"/>
    </row>
    <row r="10" spans="1:14" ht="15" customHeight="1" x14ac:dyDescent="0.25">
      <c r="B10" s="245" t="s">
        <v>11</v>
      </c>
      <c r="C10" s="269">
        <v>245530</v>
      </c>
      <c r="D10" s="270">
        <f t="shared" si="1"/>
        <v>6.796000952154249</v>
      </c>
      <c r="E10" s="269">
        <v>8210</v>
      </c>
      <c r="F10" s="270">
        <f t="shared" si="0"/>
        <v>1.6885013265327109</v>
      </c>
      <c r="G10" s="271">
        <f t="shared" si="2"/>
        <v>237320</v>
      </c>
      <c r="H10" s="272">
        <f t="shared" si="3"/>
        <v>29.906211936662608</v>
      </c>
      <c r="J10" s="226"/>
      <c r="K10" s="226"/>
    </row>
    <row r="11" spans="1:14" ht="15" customHeight="1" x14ac:dyDescent="0.25">
      <c r="B11" s="245" t="s">
        <v>29</v>
      </c>
      <c r="C11" s="269">
        <v>244740</v>
      </c>
      <c r="D11" s="270">
        <f t="shared" si="1"/>
        <v>6.7741346191106206</v>
      </c>
      <c r="E11" s="269">
        <v>8290</v>
      </c>
      <c r="F11" s="270">
        <f t="shared" si="0"/>
        <v>1.7049544454270613</v>
      </c>
      <c r="G11" s="271">
        <f t="shared" si="2"/>
        <v>236450</v>
      </c>
      <c r="H11" s="272">
        <f t="shared" si="3"/>
        <v>29.522316043425814</v>
      </c>
      <c r="J11" s="226"/>
      <c r="K11" s="226"/>
    </row>
    <row r="12" spans="1:14" ht="15" customHeight="1" x14ac:dyDescent="0.25">
      <c r="B12" s="245" t="s">
        <v>10</v>
      </c>
      <c r="C12" s="269">
        <v>225870</v>
      </c>
      <c r="D12" s="270">
        <f t="shared" si="1"/>
        <v>6.25183372729638</v>
      </c>
      <c r="E12" s="269">
        <v>3740</v>
      </c>
      <c r="F12" s="270">
        <f t="shared" si="0"/>
        <v>0.76918330831088166</v>
      </c>
      <c r="G12" s="271">
        <f t="shared" si="2"/>
        <v>222130</v>
      </c>
      <c r="H12" s="272">
        <f t="shared" si="3"/>
        <v>60.393048128342244</v>
      </c>
      <c r="J12" s="226"/>
      <c r="K12" s="226"/>
    </row>
    <row r="13" spans="1:14" ht="15" customHeight="1" x14ac:dyDescent="0.25">
      <c r="B13" s="245" t="s">
        <v>28</v>
      </c>
      <c r="C13" s="269">
        <v>111780</v>
      </c>
      <c r="D13" s="270">
        <f t="shared" si="1"/>
        <v>3.0939477311603549</v>
      </c>
      <c r="E13" s="269">
        <v>10700</v>
      </c>
      <c r="F13" s="270">
        <f t="shared" si="0"/>
        <v>2.2006046521193672</v>
      </c>
      <c r="G13" s="271">
        <f t="shared" si="2"/>
        <v>101080</v>
      </c>
      <c r="H13" s="272">
        <f t="shared" si="3"/>
        <v>10.446728971962617</v>
      </c>
      <c r="J13" s="226"/>
      <c r="K13" s="226"/>
    </row>
    <row r="14" spans="1:14" ht="15" customHeight="1" x14ac:dyDescent="0.25">
      <c r="B14" s="245" t="s">
        <v>44</v>
      </c>
      <c r="C14" s="269">
        <v>78400</v>
      </c>
      <c r="D14" s="270">
        <f t="shared" si="1"/>
        <v>2.1700259628106267</v>
      </c>
      <c r="E14" s="269">
        <v>610</v>
      </c>
      <c r="F14" s="270">
        <f t="shared" si="0"/>
        <v>0.12545503156942187</v>
      </c>
      <c r="G14" s="271">
        <f t="shared" si="2"/>
        <v>77790</v>
      </c>
      <c r="H14" s="272">
        <f t="shared" si="3"/>
        <v>128.52459016393442</v>
      </c>
      <c r="J14" s="226"/>
      <c r="K14" s="226"/>
      <c r="L14"/>
      <c r="M14"/>
      <c r="N14"/>
    </row>
    <row r="15" spans="1:14" ht="15" customHeight="1" x14ac:dyDescent="0.25">
      <c r="B15" s="245" t="s">
        <v>17</v>
      </c>
      <c r="C15" s="269">
        <v>58900</v>
      </c>
      <c r="D15" s="270">
        <f t="shared" si="1"/>
        <v>1.6302873623666569</v>
      </c>
      <c r="E15" s="269">
        <v>1430</v>
      </c>
      <c r="F15" s="270">
        <f t="shared" si="0"/>
        <v>0.2940995002365136</v>
      </c>
      <c r="G15" s="271">
        <f t="shared" si="2"/>
        <v>57470</v>
      </c>
      <c r="H15" s="272">
        <f t="shared" si="3"/>
        <v>41.188811188811187</v>
      </c>
      <c r="J15" s="226"/>
      <c r="K15" s="226"/>
      <c r="L15"/>
      <c r="M15"/>
      <c r="N15"/>
    </row>
    <row r="16" spans="1:14" ht="15" customHeight="1" x14ac:dyDescent="0.25">
      <c r="B16" s="253" t="s">
        <v>35</v>
      </c>
      <c r="C16" s="273">
        <v>44470</v>
      </c>
      <c r="D16" s="274">
        <f t="shared" si="1"/>
        <v>1.2308807980381193</v>
      </c>
      <c r="E16" s="273">
        <v>1280</v>
      </c>
      <c r="F16" s="274">
        <f t="shared" si="0"/>
        <v>0.2632499023096066</v>
      </c>
      <c r="G16" s="275">
        <f t="shared" si="2"/>
        <v>43190</v>
      </c>
      <c r="H16" s="276">
        <f t="shared" si="3"/>
        <v>34.7421875</v>
      </c>
      <c r="J16" s="226"/>
      <c r="K16" s="226"/>
      <c r="L16"/>
      <c r="M16"/>
      <c r="N16"/>
    </row>
    <row r="17" spans="1:15" ht="30" customHeight="1" x14ac:dyDescent="0.25">
      <c r="B17" s="4"/>
      <c r="C17" s="186"/>
      <c r="D17" s="193"/>
      <c r="E17" s="186"/>
      <c r="F17" s="193"/>
      <c r="G17" s="188"/>
      <c r="H17" s="51" t="s">
        <v>76</v>
      </c>
      <c r="K17"/>
      <c r="L17"/>
      <c r="M17"/>
      <c r="N17"/>
    </row>
    <row r="18" spans="1:15" ht="15" customHeight="1" x14ac:dyDescent="0.25">
      <c r="B18" s="264" t="s">
        <v>4</v>
      </c>
      <c r="C18" s="265">
        <v>380</v>
      </c>
      <c r="D18" s="266">
        <f t="shared" ref="D18:D23" si="4">C18/C$25*100</f>
        <v>1.0517982983010689E-2</v>
      </c>
      <c r="E18" s="265">
        <v>7940</v>
      </c>
      <c r="F18" s="266">
        <f t="shared" ref="F18:F23" si="5">E18/E$25*100</f>
        <v>1.6329720502642782</v>
      </c>
      <c r="G18" s="267">
        <f t="shared" ref="G18:G23" si="6">C18-E18</f>
        <v>-7560</v>
      </c>
      <c r="H18" s="268">
        <f t="shared" ref="H18:H23" si="7">E18/C18</f>
        <v>20.894736842105264</v>
      </c>
      <c r="K18"/>
      <c r="L18"/>
      <c r="M18"/>
      <c r="N18"/>
      <c r="O18"/>
    </row>
    <row r="19" spans="1:15" ht="15" customHeight="1" x14ac:dyDescent="0.25">
      <c r="B19" s="245" t="s">
        <v>57</v>
      </c>
      <c r="C19" s="269">
        <v>270</v>
      </c>
      <c r="D19" s="270">
        <f t="shared" si="4"/>
        <v>7.4733036984549637E-3</v>
      </c>
      <c r="E19" s="269">
        <v>16379.999999999998</v>
      </c>
      <c r="F19" s="270">
        <f t="shared" si="5"/>
        <v>3.368776093618246</v>
      </c>
      <c r="G19" s="271">
        <f t="shared" si="6"/>
        <v>-16109.999999999998</v>
      </c>
      <c r="H19" s="272">
        <f t="shared" si="7"/>
        <v>60.666666666666657</v>
      </c>
      <c r="K19"/>
      <c r="L19"/>
      <c r="M19"/>
      <c r="N19"/>
      <c r="O19"/>
    </row>
    <row r="20" spans="1:15" ht="15" customHeight="1" x14ac:dyDescent="0.25">
      <c r="B20" s="245" t="s">
        <v>20</v>
      </c>
      <c r="C20" s="269">
        <v>1690</v>
      </c>
      <c r="D20" s="270">
        <f t="shared" si="4"/>
        <v>4.6777345371810698E-2</v>
      </c>
      <c r="E20" s="269">
        <v>18090</v>
      </c>
      <c r="F20" s="270">
        <f t="shared" si="5"/>
        <v>3.7204615099849869</v>
      </c>
      <c r="G20" s="271">
        <f t="shared" si="6"/>
        <v>-16400</v>
      </c>
      <c r="H20" s="272">
        <f t="shared" si="7"/>
        <v>10.704142011834319</v>
      </c>
      <c r="K20"/>
      <c r="L20"/>
      <c r="M20"/>
      <c r="N20"/>
      <c r="O20"/>
    </row>
    <row r="21" spans="1:15" ht="15" customHeight="1" x14ac:dyDescent="0.25">
      <c r="B21" s="245" t="s">
        <v>51</v>
      </c>
      <c r="C21" s="269">
        <v>620</v>
      </c>
      <c r="D21" s="270">
        <f t="shared" si="4"/>
        <v>1.7160919603859546E-2</v>
      </c>
      <c r="E21" s="269">
        <v>18580</v>
      </c>
      <c r="F21" s="270">
        <f t="shared" si="5"/>
        <v>3.8212368632128824</v>
      </c>
      <c r="G21" s="271">
        <f t="shared" si="6"/>
        <v>-17960</v>
      </c>
      <c r="H21" s="272">
        <f t="shared" si="7"/>
        <v>29.967741935483872</v>
      </c>
      <c r="K21"/>
      <c r="L21"/>
      <c r="M21"/>
      <c r="N21"/>
      <c r="O21"/>
    </row>
    <row r="22" spans="1:15" ht="15" customHeight="1" x14ac:dyDescent="0.25">
      <c r="B22" s="245" t="s">
        <v>22</v>
      </c>
      <c r="C22" s="269">
        <v>260</v>
      </c>
      <c r="D22" s="270">
        <f t="shared" si="4"/>
        <v>7.1965146725862612E-3</v>
      </c>
      <c r="E22" s="269">
        <v>42810</v>
      </c>
      <c r="F22" s="270">
        <f t="shared" si="5"/>
        <v>8.8044752483392639</v>
      </c>
      <c r="G22" s="271">
        <f t="shared" si="6"/>
        <v>-42550</v>
      </c>
      <c r="H22" s="272">
        <f t="shared" si="7"/>
        <v>164.65384615384616</v>
      </c>
      <c r="K22"/>
      <c r="L22"/>
      <c r="M22"/>
      <c r="N22"/>
      <c r="O22"/>
    </row>
    <row r="23" spans="1:15" ht="15" customHeight="1" x14ac:dyDescent="0.25">
      <c r="B23" s="253" t="s">
        <v>18</v>
      </c>
      <c r="C23" s="273">
        <v>12720</v>
      </c>
      <c r="D23" s="274">
        <f t="shared" si="4"/>
        <v>0.35207564090498938</v>
      </c>
      <c r="E23" s="273">
        <v>241470</v>
      </c>
      <c r="F23" s="274">
        <f t="shared" si="5"/>
        <v>49.661682742734918</v>
      </c>
      <c r="G23" s="275">
        <f t="shared" si="6"/>
        <v>-228750</v>
      </c>
      <c r="H23" s="276">
        <f t="shared" si="7"/>
        <v>18.983490566037737</v>
      </c>
      <c r="K23" s="4"/>
      <c r="L23" s="18"/>
      <c r="M23" s="18"/>
      <c r="N23" s="18"/>
      <c r="O23" s="46"/>
    </row>
    <row r="24" spans="1:15" ht="30" customHeight="1" x14ac:dyDescent="0.2">
      <c r="B24" s="4"/>
      <c r="C24" s="186"/>
      <c r="D24" s="193"/>
      <c r="E24" s="186"/>
      <c r="F24" s="193"/>
      <c r="G24" s="188"/>
      <c r="H24" s="50" t="s">
        <v>75</v>
      </c>
    </row>
    <row r="25" spans="1:15" ht="30" customHeight="1" x14ac:dyDescent="0.25">
      <c r="B25" s="19" t="s">
        <v>8</v>
      </c>
      <c r="C25" s="212">
        <v>3612860</v>
      </c>
      <c r="D25" s="194">
        <f>C25/C$25*100</f>
        <v>100</v>
      </c>
      <c r="E25" s="20">
        <v>486230</v>
      </c>
      <c r="F25" s="194">
        <f>E25/E$25*100</f>
        <v>100</v>
      </c>
      <c r="G25" s="189">
        <f>C25-E25</f>
        <v>3126630</v>
      </c>
      <c r="H25" s="45">
        <f>C25/E25</f>
        <v>7.4303518910803525</v>
      </c>
    </row>
    <row r="26" spans="1:15" s="37" customFormat="1" ht="30" customHeight="1" x14ac:dyDescent="0.2">
      <c r="B26" s="38" t="s">
        <v>67</v>
      </c>
      <c r="C26" s="213">
        <v>3285640</v>
      </c>
      <c r="D26" s="195">
        <f>C26/C$25*100</f>
        <v>90.942909495524333</v>
      </c>
      <c r="E26" s="39">
        <v>83110</v>
      </c>
      <c r="F26" s="195">
        <f>E26/E$25*100</f>
        <v>17.092733891368283</v>
      </c>
      <c r="G26" s="190">
        <f>C26-E26</f>
        <v>3202530</v>
      </c>
      <c r="H26" s="47">
        <f>C26/E26</f>
        <v>39.533630128745038</v>
      </c>
      <c r="K26" s="1"/>
    </row>
    <row r="27" spans="1:15" ht="15" customHeight="1" x14ac:dyDescent="0.2">
      <c r="B27" s="35" t="s">
        <v>68</v>
      </c>
      <c r="C27" s="214">
        <v>253150</v>
      </c>
      <c r="D27" s="196">
        <f>C27/C$25*100</f>
        <v>7.0069141898662011</v>
      </c>
      <c r="E27" s="36">
        <v>35710</v>
      </c>
      <c r="F27" s="196">
        <f>E27/E$25*100</f>
        <v>7.3442609464656634</v>
      </c>
      <c r="G27" s="191">
        <f>C27-E27</f>
        <v>217440</v>
      </c>
      <c r="H27" s="48">
        <f>C27/E27</f>
        <v>7.0890506860823299</v>
      </c>
      <c r="J27" s="37"/>
    </row>
    <row r="28" spans="1:15" ht="15" customHeight="1" x14ac:dyDescent="0.2">
      <c r="B28" s="35" t="s">
        <v>69</v>
      </c>
      <c r="C28" s="214">
        <v>1593450</v>
      </c>
      <c r="D28" s="196">
        <f>C28/C$25*100</f>
        <v>44.104947327048379</v>
      </c>
      <c r="E28" s="36">
        <v>43540</v>
      </c>
      <c r="F28" s="196">
        <f>E28/E$25*100</f>
        <v>8.9546099582502112</v>
      </c>
      <c r="G28" s="191">
        <f>C28-E28</f>
        <v>1549910</v>
      </c>
      <c r="H28" s="48">
        <f>C28/E28</f>
        <v>36.597381717960495</v>
      </c>
      <c r="J28" s="37"/>
    </row>
    <row r="29" spans="1:15" ht="30" customHeight="1" thickBot="1" x14ac:dyDescent="0.25">
      <c r="B29" s="41" t="s">
        <v>70</v>
      </c>
      <c r="C29" s="215">
        <v>1575990</v>
      </c>
      <c r="D29" s="197">
        <f>C29/C$25*100</f>
        <v>43.621673687881625</v>
      </c>
      <c r="E29" s="42">
        <v>79930</v>
      </c>
      <c r="F29" s="197">
        <f>E29/E$25*100</f>
        <v>16.438722415317851</v>
      </c>
      <c r="G29" s="192">
        <f>C29-E29</f>
        <v>1496060</v>
      </c>
      <c r="H29" s="49">
        <f>C29/E29</f>
        <v>19.717127486550734</v>
      </c>
      <c r="J29" s="37"/>
    </row>
    <row r="30" spans="1:15" ht="15" customHeight="1" x14ac:dyDescent="0.25">
      <c r="B30" s="4"/>
      <c r="C30" s="5"/>
      <c r="D30" s="5"/>
      <c r="E30" s="5"/>
      <c r="F30" s="5"/>
      <c r="G30" s="5"/>
      <c r="H30" s="5"/>
    </row>
    <row r="31" spans="1:15" ht="60" customHeight="1" x14ac:dyDescent="0.25">
      <c r="A31" s="56" t="s">
        <v>77</v>
      </c>
      <c r="B31" s="418" t="s">
        <v>343</v>
      </c>
      <c r="C31" s="416"/>
      <c r="D31" s="416"/>
      <c r="E31" s="416"/>
      <c r="F31" s="416"/>
      <c r="G31" s="416"/>
      <c r="H31" s="416"/>
    </row>
    <row r="32" spans="1:15" ht="15" customHeight="1" x14ac:dyDescent="0.25">
      <c r="A32" s="90" t="s">
        <v>61</v>
      </c>
      <c r="B32" s="415" t="s">
        <v>298</v>
      </c>
      <c r="C32" s="416"/>
      <c r="D32" s="416"/>
      <c r="E32" s="416"/>
      <c r="F32" s="1"/>
      <c r="G32" s="1"/>
      <c r="H32" s="1"/>
    </row>
    <row r="33" spans="1:8" ht="15" customHeight="1" x14ac:dyDescent="0.2">
      <c r="A33" s="200" t="s">
        <v>266</v>
      </c>
      <c r="B33" s="376" t="s">
        <v>341</v>
      </c>
      <c r="C33" s="198"/>
      <c r="D33" s="199"/>
      <c r="E33" s="199"/>
      <c r="F33" s="1"/>
      <c r="G33" s="1"/>
      <c r="H33" s="1"/>
    </row>
    <row r="34" spans="1:8" s="62" customFormat="1" ht="15" customHeight="1" x14ac:dyDescent="0.25">
      <c r="A34" s="243" t="s">
        <v>2</v>
      </c>
      <c r="B34" s="414" t="s">
        <v>317</v>
      </c>
      <c r="C34" s="414"/>
      <c r="D34" s="105"/>
      <c r="E34" s="105"/>
    </row>
  </sheetData>
  <mergeCells count="10">
    <mergeCell ref="B34:C34"/>
    <mergeCell ref="B32:E32"/>
    <mergeCell ref="B31:H31"/>
    <mergeCell ref="B2:H2"/>
    <mergeCell ref="B3:H3"/>
    <mergeCell ref="C4:D4"/>
    <mergeCell ref="E4:F4"/>
    <mergeCell ref="B4:B5"/>
    <mergeCell ref="G4:G5"/>
    <mergeCell ref="H4:H5"/>
  </mergeCells>
  <hyperlinks>
    <hyperlink ref="B34" r:id="rId1" display="http://observatorioemigracao.pt/np4/7196.html" xr:uid="{00000000-0004-0000-0400-000000000000}"/>
    <hyperlink ref="B34:C34" r:id="rId2" display="http://observatorioemigracao.pt/np4/7952.html" xr:uid="{00000000-0004-0000-0400-000001000000}"/>
    <hyperlink ref="C1" location="Índice!A1" display="ÍNDICE Ç" xr:uid="{00000000-0004-0000-0400-000002000000}"/>
  </hyperlinks>
  <pageMargins left="0.23622047244094491" right="0.23622047244094491" top="0.74803149606299213" bottom="0.74803149606299213" header="0.31496062992125984" footer="0.31496062992125984"/>
  <pageSetup paperSize="9" orientation="portrait" horizontalDpi="4294967293" r:id="rId3"/>
  <headerFooter>
    <oddFooter>&amp;C&amp;"Arial,Negrito"&amp;8&amp;P/&amp;N</oddFooter>
  </headerFooter>
  <drawing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E43"/>
  <sheetViews>
    <sheetView showGridLines="0" workbookViewId="0">
      <selection activeCell="C1" sqref="C1"/>
    </sheetView>
  </sheetViews>
  <sheetFormatPr defaultRowHeight="15" x14ac:dyDescent="0.25"/>
  <cols>
    <col min="1" max="1" width="12.7109375" customWidth="1"/>
    <col min="2" max="2" width="8.7109375" customWidth="1"/>
    <col min="3" max="10" width="16.7109375" customWidth="1"/>
  </cols>
  <sheetData>
    <row r="1" spans="1:31" s="62" customFormat="1" ht="30" customHeight="1" x14ac:dyDescent="0.25">
      <c r="A1" s="83"/>
      <c r="B1" s="216"/>
      <c r="C1" s="407" t="s">
        <v>347</v>
      </c>
      <c r="D1" s="14"/>
      <c r="E1" s="60"/>
      <c r="J1" s="154"/>
      <c r="O1"/>
    </row>
    <row r="2" spans="1:31" s="62" customFormat="1" ht="30" customHeight="1" x14ac:dyDescent="0.25">
      <c r="B2" s="429" t="s">
        <v>319</v>
      </c>
      <c r="C2" s="430"/>
      <c r="D2" s="430"/>
      <c r="E2" s="430"/>
      <c r="F2" s="430"/>
      <c r="G2" s="430"/>
      <c r="H2" s="430"/>
      <c r="I2" s="430"/>
      <c r="J2" s="430"/>
      <c r="O2"/>
    </row>
    <row r="3" spans="1:31" s="91" customFormat="1" ht="15" customHeight="1" thickBot="1" x14ac:dyDescent="0.3">
      <c r="B3" s="431" t="s">
        <v>253</v>
      </c>
      <c r="C3" s="432"/>
      <c r="D3" s="432"/>
      <c r="E3" s="432"/>
      <c r="F3" s="432"/>
      <c r="G3" s="432"/>
      <c r="H3" s="432"/>
      <c r="I3" s="432"/>
      <c r="J3" s="432"/>
      <c r="O3" s="92"/>
    </row>
    <row r="4" spans="1:31" s="62" customFormat="1" ht="30" customHeight="1" x14ac:dyDescent="0.25">
      <c r="B4" s="433" t="s">
        <v>224</v>
      </c>
      <c r="C4" s="435" t="s">
        <v>129</v>
      </c>
      <c r="D4" s="437" t="s">
        <v>222</v>
      </c>
      <c r="E4" s="439" t="s">
        <v>223</v>
      </c>
      <c r="F4" s="441" t="s">
        <v>230</v>
      </c>
      <c r="G4" s="442"/>
      <c r="H4" s="443"/>
      <c r="I4" s="444" t="s">
        <v>255</v>
      </c>
      <c r="J4" s="445"/>
      <c r="O4"/>
    </row>
    <row r="5" spans="1:31" s="62" customFormat="1" ht="45" customHeight="1" x14ac:dyDescent="0.25">
      <c r="B5" s="434"/>
      <c r="C5" s="436"/>
      <c r="D5" s="438"/>
      <c r="E5" s="440"/>
      <c r="F5" s="89" t="s">
        <v>129</v>
      </c>
      <c r="G5" s="151" t="s">
        <v>222</v>
      </c>
      <c r="H5" s="167" t="s">
        <v>223</v>
      </c>
      <c r="I5" s="238" t="s">
        <v>256</v>
      </c>
      <c r="J5" s="167" t="s">
        <v>257</v>
      </c>
      <c r="O5"/>
    </row>
    <row r="6" spans="1:31" s="87" customFormat="1" ht="15" customHeight="1" x14ac:dyDescent="0.25">
      <c r="B6" s="277">
        <v>1996</v>
      </c>
      <c r="C6" s="278">
        <v>2737490</v>
      </c>
      <c r="D6" s="279">
        <v>94351591.000000015</v>
      </c>
      <c r="E6" s="279">
        <v>25048898.999999996</v>
      </c>
      <c r="F6" s="280">
        <f t="shared" ref="F6:H11" si="0">C6/C$6*100</f>
        <v>100</v>
      </c>
      <c r="G6" s="281">
        <f t="shared" si="0"/>
        <v>100</v>
      </c>
      <c r="H6" s="282">
        <f t="shared" si="0"/>
        <v>100</v>
      </c>
      <c r="I6" s="283">
        <f t="shared" ref="I6:I27" si="1">(C6/D6)*100</f>
        <v>2.9013713186882026</v>
      </c>
      <c r="J6" s="284">
        <f t="shared" ref="J6:J27" si="2">(C6/E6)*100</f>
        <v>10.928584126591753</v>
      </c>
      <c r="K6" s="86"/>
      <c r="L6" s="86"/>
      <c r="M6" s="86"/>
      <c r="N6" s="86"/>
      <c r="O6"/>
      <c r="P6" s="107"/>
      <c r="Q6" s="86"/>
      <c r="R6" s="86"/>
      <c r="S6" s="86"/>
      <c r="T6" s="86"/>
      <c r="U6" s="86"/>
      <c r="V6" s="86"/>
      <c r="W6" s="86"/>
      <c r="X6" s="86"/>
      <c r="Y6" s="86"/>
      <c r="Z6" s="86"/>
      <c r="AA6" s="86"/>
      <c r="AB6" s="86"/>
      <c r="AC6" s="86"/>
      <c r="AD6" s="86"/>
      <c r="AE6" s="86"/>
    </row>
    <row r="7" spans="1:31" s="87" customFormat="1" ht="15" customHeight="1" x14ac:dyDescent="0.25">
      <c r="A7" s="227"/>
      <c r="B7" s="285">
        <v>1997</v>
      </c>
      <c r="C7" s="286">
        <v>2932550</v>
      </c>
      <c r="D7" s="287">
        <v>102330959.99999999</v>
      </c>
      <c r="E7" s="287">
        <v>27787097</v>
      </c>
      <c r="F7" s="288">
        <f t="shared" si="0"/>
        <v>107.12550548129856</v>
      </c>
      <c r="G7" s="289">
        <f t="shared" si="0"/>
        <v>108.45705823868934</v>
      </c>
      <c r="H7" s="290">
        <f t="shared" si="0"/>
        <v>110.9314105981265</v>
      </c>
      <c r="I7" s="291">
        <f t="shared" si="1"/>
        <v>2.8657505020963354</v>
      </c>
      <c r="J7" s="292">
        <f t="shared" si="2"/>
        <v>10.553639338431072</v>
      </c>
      <c r="K7" s="398"/>
      <c r="L7" s="86"/>
      <c r="M7" s="86"/>
      <c r="N7" s="86"/>
      <c r="O7"/>
      <c r="P7" s="107"/>
      <c r="Q7" s="86"/>
      <c r="R7" s="86"/>
      <c r="S7" s="86"/>
      <c r="T7" s="86"/>
      <c r="U7" s="86"/>
      <c r="V7" s="86"/>
      <c r="W7" s="86"/>
      <c r="X7" s="86"/>
      <c r="Y7" s="86"/>
      <c r="Z7" s="86"/>
      <c r="AA7" s="86"/>
      <c r="AB7" s="86"/>
      <c r="AC7" s="86"/>
      <c r="AD7" s="86"/>
      <c r="AE7" s="86"/>
    </row>
    <row r="8" spans="1:31" s="87" customFormat="1" ht="15" customHeight="1" x14ac:dyDescent="0.25">
      <c r="A8" s="227"/>
      <c r="B8" s="285">
        <v>1998</v>
      </c>
      <c r="C8" s="286">
        <v>3016290</v>
      </c>
      <c r="D8" s="287">
        <v>111353381</v>
      </c>
      <c r="E8" s="287">
        <v>30434691.000000004</v>
      </c>
      <c r="F8" s="288">
        <f t="shared" si="0"/>
        <v>110.18451208954187</v>
      </c>
      <c r="G8" s="289">
        <f t="shared" si="0"/>
        <v>118.01961134921402</v>
      </c>
      <c r="H8" s="290">
        <f t="shared" si="0"/>
        <v>121.50111268363534</v>
      </c>
      <c r="I8" s="291">
        <f t="shared" si="1"/>
        <v>2.7087547525835789</v>
      </c>
      <c r="J8" s="292">
        <f t="shared" si="2"/>
        <v>9.9106969740550337</v>
      </c>
      <c r="K8" s="398"/>
      <c r="L8" s="86"/>
      <c r="M8" s="86"/>
      <c r="N8" s="86"/>
      <c r="O8"/>
      <c r="P8" s="107"/>
      <c r="Q8" s="86"/>
      <c r="R8" s="86"/>
      <c r="S8" s="86"/>
      <c r="T8" s="86"/>
      <c r="U8" s="86"/>
      <c r="V8" s="86"/>
      <c r="W8" s="86"/>
      <c r="X8" s="86"/>
      <c r="Y8" s="86"/>
      <c r="Z8" s="86"/>
      <c r="AA8" s="86"/>
      <c r="AB8" s="86"/>
      <c r="AC8" s="86"/>
      <c r="AD8" s="86"/>
      <c r="AE8" s="86"/>
    </row>
    <row r="9" spans="1:31" s="87" customFormat="1" ht="15" customHeight="1" x14ac:dyDescent="0.25">
      <c r="A9" s="227"/>
      <c r="B9" s="285">
        <v>1999</v>
      </c>
      <c r="C9" s="286">
        <v>3121680</v>
      </c>
      <c r="D9" s="287">
        <v>119603305</v>
      </c>
      <c r="E9" s="287">
        <v>31673317.000000004</v>
      </c>
      <c r="F9" s="288">
        <f t="shared" si="0"/>
        <v>114.03438916671843</v>
      </c>
      <c r="G9" s="289">
        <f t="shared" si="0"/>
        <v>126.76342150923558</v>
      </c>
      <c r="H9" s="290">
        <f t="shared" si="0"/>
        <v>126.44594478982891</v>
      </c>
      <c r="I9" s="291">
        <f t="shared" si="1"/>
        <v>2.6100282095047458</v>
      </c>
      <c r="J9" s="292">
        <f t="shared" si="2"/>
        <v>9.8558670062879727</v>
      </c>
      <c r="K9" s="398"/>
      <c r="L9" s="86"/>
      <c r="M9" s="86"/>
      <c r="N9" s="86"/>
      <c r="O9"/>
      <c r="P9" s="107"/>
      <c r="Q9" s="86"/>
      <c r="R9" s="86"/>
      <c r="S9" s="86"/>
      <c r="T9" s="86"/>
      <c r="U9" s="86"/>
      <c r="V9" s="86"/>
      <c r="W9" s="86"/>
      <c r="X9" s="86"/>
      <c r="Y9" s="86"/>
      <c r="Z9" s="86"/>
      <c r="AA9" s="86"/>
      <c r="AB9" s="86"/>
      <c r="AC9" s="86"/>
      <c r="AD9" s="86"/>
      <c r="AE9" s="86"/>
    </row>
    <row r="10" spans="1:31" s="87" customFormat="1" ht="15" customHeight="1" x14ac:dyDescent="0.25">
      <c r="A10" s="227"/>
      <c r="B10" s="285">
        <v>2000</v>
      </c>
      <c r="C10" s="286">
        <v>3458120</v>
      </c>
      <c r="D10" s="287">
        <v>128414445</v>
      </c>
      <c r="E10" s="287">
        <v>36218807</v>
      </c>
      <c r="F10" s="288">
        <f t="shared" si="0"/>
        <v>126.32447972412683</v>
      </c>
      <c r="G10" s="289">
        <f t="shared" si="0"/>
        <v>136.10204516848052</v>
      </c>
      <c r="H10" s="290">
        <f t="shared" si="0"/>
        <v>144.59241102772623</v>
      </c>
      <c r="I10" s="291">
        <f t="shared" si="1"/>
        <v>2.6929369199859097</v>
      </c>
      <c r="J10" s="292">
        <f t="shared" si="2"/>
        <v>9.5478572775740513</v>
      </c>
      <c r="K10" s="398"/>
      <c r="L10" s="86"/>
      <c r="M10" s="86"/>
      <c r="N10" s="86"/>
      <c r="O10"/>
      <c r="P10" s="107"/>
      <c r="Q10" s="86"/>
      <c r="R10" s="86"/>
      <c r="S10" s="86"/>
      <c r="T10" s="86"/>
      <c r="U10" s="86"/>
      <c r="V10" s="86"/>
      <c r="W10" s="86"/>
      <c r="X10" s="86"/>
      <c r="Y10" s="86"/>
      <c r="Z10" s="86"/>
      <c r="AA10" s="86"/>
      <c r="AB10" s="86"/>
      <c r="AC10" s="86"/>
      <c r="AD10" s="86"/>
      <c r="AE10" s="86"/>
    </row>
    <row r="11" spans="1:31" s="87" customFormat="1" ht="15" customHeight="1" x14ac:dyDescent="0.25">
      <c r="A11" s="227"/>
      <c r="B11" s="285">
        <v>2001</v>
      </c>
      <c r="C11" s="286">
        <v>3736820</v>
      </c>
      <c r="D11" s="287">
        <v>135775009.00000003</v>
      </c>
      <c r="E11" s="287">
        <v>37253032</v>
      </c>
      <c r="F11" s="288">
        <f t="shared" si="0"/>
        <v>136.50533883228798</v>
      </c>
      <c r="G11" s="289">
        <f t="shared" si="0"/>
        <v>143.90325331132996</v>
      </c>
      <c r="H11" s="290">
        <f t="shared" si="0"/>
        <v>148.72123521277325</v>
      </c>
      <c r="I11" s="291">
        <f t="shared" si="1"/>
        <v>2.7522148792492431</v>
      </c>
      <c r="J11" s="292">
        <f t="shared" si="2"/>
        <v>10.030915067530611</v>
      </c>
      <c r="K11" s="398"/>
      <c r="L11" s="66"/>
      <c r="M11" s="107"/>
      <c r="N11" s="107"/>
      <c r="O11"/>
      <c r="P11" s="107"/>
      <c r="Q11" s="86"/>
      <c r="R11" s="86"/>
      <c r="S11" s="86"/>
      <c r="T11" s="86"/>
      <c r="U11" s="86"/>
      <c r="V11" s="86"/>
      <c r="W11" s="86"/>
      <c r="X11" s="86"/>
      <c r="Y11" s="86"/>
      <c r="Z11" s="86"/>
      <c r="AA11" s="86"/>
      <c r="AB11" s="86"/>
      <c r="AC11" s="86"/>
      <c r="AD11" s="86"/>
      <c r="AE11" s="86"/>
    </row>
    <row r="12" spans="1:31" s="108" customFormat="1" ht="15" customHeight="1" x14ac:dyDescent="0.25">
      <c r="A12" s="227"/>
      <c r="B12" s="285">
        <v>2002</v>
      </c>
      <c r="C12" s="286">
        <v>2817880</v>
      </c>
      <c r="D12" s="287">
        <v>142554263.00000003</v>
      </c>
      <c r="E12" s="287">
        <v>38594232</v>
      </c>
      <c r="F12" s="288">
        <f t="shared" ref="F12:F27" si="3">C12/C$12*100</f>
        <v>100</v>
      </c>
      <c r="G12" s="289">
        <f t="shared" ref="G12:G27" si="4">D12/D$12*100</f>
        <v>100</v>
      </c>
      <c r="H12" s="290">
        <f t="shared" ref="H12:H27" si="5">E12/E$12*100</f>
        <v>100</v>
      </c>
      <c r="I12" s="291">
        <f t="shared" si="1"/>
        <v>1.9767069329943499</v>
      </c>
      <c r="J12" s="292">
        <f t="shared" si="2"/>
        <v>7.3012982872673824</v>
      </c>
      <c r="K12" s="398"/>
      <c r="L12" s="109"/>
      <c r="M12" s="110"/>
      <c r="N12" s="110"/>
      <c r="O12"/>
      <c r="P12" s="107"/>
    </row>
    <row r="13" spans="1:31" s="87" customFormat="1" ht="15" customHeight="1" x14ac:dyDescent="0.25">
      <c r="A13" s="227"/>
      <c r="B13" s="285">
        <v>2003</v>
      </c>
      <c r="C13" s="286">
        <v>2433780</v>
      </c>
      <c r="D13" s="287">
        <v>146067858</v>
      </c>
      <c r="E13" s="287">
        <v>39974671</v>
      </c>
      <c r="F13" s="288">
        <f t="shared" si="3"/>
        <v>86.369185345011147</v>
      </c>
      <c r="G13" s="289">
        <f t="shared" si="4"/>
        <v>102.46474214524189</v>
      </c>
      <c r="H13" s="290">
        <f t="shared" si="5"/>
        <v>103.57680132098497</v>
      </c>
      <c r="I13" s="291">
        <f t="shared" si="1"/>
        <v>1.6661981857774626</v>
      </c>
      <c r="J13" s="292">
        <f t="shared" si="2"/>
        <v>6.0883052671027604</v>
      </c>
      <c r="K13" s="398"/>
      <c r="L13" s="66"/>
      <c r="M13" s="107"/>
      <c r="N13" s="107"/>
      <c r="O13"/>
      <c r="P13" s="107"/>
      <c r="Q13" s="86"/>
      <c r="R13" s="86"/>
      <c r="S13" s="86"/>
      <c r="T13" s="86"/>
      <c r="U13" s="86"/>
      <c r="V13" s="86"/>
      <c r="W13" s="86"/>
      <c r="X13" s="86"/>
      <c r="Y13" s="86"/>
      <c r="Z13" s="86"/>
      <c r="AA13" s="86"/>
      <c r="AB13" s="86"/>
      <c r="AC13" s="86"/>
      <c r="AD13" s="86"/>
      <c r="AE13" s="86"/>
    </row>
    <row r="14" spans="1:31" s="87" customFormat="1" ht="15" customHeight="1" x14ac:dyDescent="0.25">
      <c r="A14" s="227"/>
      <c r="B14" s="285">
        <v>2004</v>
      </c>
      <c r="C14" s="286">
        <v>2442160</v>
      </c>
      <c r="D14" s="287">
        <v>152248387.99999997</v>
      </c>
      <c r="E14" s="287">
        <v>42122640</v>
      </c>
      <c r="F14" s="288">
        <f t="shared" si="3"/>
        <v>86.666572032875777</v>
      </c>
      <c r="G14" s="289">
        <f t="shared" si="4"/>
        <v>106.80030522833255</v>
      </c>
      <c r="H14" s="290">
        <f t="shared" si="5"/>
        <v>109.14231950515301</v>
      </c>
      <c r="I14" s="291">
        <f t="shared" si="1"/>
        <v>1.6040629605877998</v>
      </c>
      <c r="J14" s="292">
        <f t="shared" si="2"/>
        <v>5.7977372738270914</v>
      </c>
      <c r="K14" s="398"/>
      <c r="L14" s="66"/>
      <c r="M14" s="107"/>
      <c r="N14" s="107"/>
      <c r="O14"/>
      <c r="P14" s="107"/>
      <c r="Q14" s="86"/>
      <c r="R14" s="86"/>
      <c r="S14" s="86"/>
      <c r="T14" s="86"/>
      <c r="U14" s="86"/>
      <c r="V14" s="86"/>
      <c r="W14" s="86"/>
      <c r="X14" s="86"/>
      <c r="Y14" s="86"/>
      <c r="Z14" s="86"/>
      <c r="AA14" s="86"/>
      <c r="AB14" s="86"/>
      <c r="AC14" s="86"/>
      <c r="AD14" s="86"/>
      <c r="AE14" s="86"/>
    </row>
    <row r="15" spans="1:31" s="87" customFormat="1" ht="15" customHeight="1" x14ac:dyDescent="0.25">
      <c r="A15" s="227"/>
      <c r="B15" s="285">
        <v>2005</v>
      </c>
      <c r="C15" s="286">
        <v>2277250</v>
      </c>
      <c r="D15" s="287">
        <v>158552704</v>
      </c>
      <c r="E15" s="287">
        <v>42942680</v>
      </c>
      <c r="F15" s="288">
        <f t="shared" si="3"/>
        <v>80.814300112141041</v>
      </c>
      <c r="G15" s="289">
        <f t="shared" si="4"/>
        <v>111.22270261395127</v>
      </c>
      <c r="H15" s="290">
        <f t="shared" si="5"/>
        <v>111.26709296871098</v>
      </c>
      <c r="I15" s="291">
        <f t="shared" si="1"/>
        <v>1.4362732028840075</v>
      </c>
      <c r="J15" s="292">
        <f t="shared" si="2"/>
        <v>5.302999253889138</v>
      </c>
      <c r="K15" s="398"/>
      <c r="L15" s="66"/>
      <c r="M15" s="107"/>
      <c r="N15" s="107"/>
      <c r="O15"/>
      <c r="P15" s="107"/>
      <c r="Q15" s="86"/>
      <c r="R15" s="86"/>
      <c r="S15" s="86"/>
      <c r="T15" s="86"/>
      <c r="U15" s="86"/>
      <c r="V15" s="86"/>
      <c r="W15" s="86"/>
      <c r="X15" s="86"/>
      <c r="Y15" s="86"/>
      <c r="Z15" s="86"/>
      <c r="AA15" s="86"/>
      <c r="AB15" s="86"/>
      <c r="AC15" s="86"/>
      <c r="AD15" s="86"/>
      <c r="AE15" s="86"/>
    </row>
    <row r="16" spans="1:31" s="87" customFormat="1" ht="15" customHeight="1" x14ac:dyDescent="0.25">
      <c r="A16" s="227"/>
      <c r="B16" s="285">
        <v>2006</v>
      </c>
      <c r="C16" s="286">
        <v>2420270</v>
      </c>
      <c r="D16" s="287">
        <v>166260468.99999997</v>
      </c>
      <c r="E16" s="287">
        <v>50472363</v>
      </c>
      <c r="F16" s="288">
        <f t="shared" si="3"/>
        <v>85.889746901926273</v>
      </c>
      <c r="G16" s="289">
        <f t="shared" si="4"/>
        <v>116.62960159949753</v>
      </c>
      <c r="H16" s="290">
        <f t="shared" si="5"/>
        <v>130.77695910622086</v>
      </c>
      <c r="I16" s="291">
        <f t="shared" si="1"/>
        <v>1.4557098356314635</v>
      </c>
      <c r="J16" s="292">
        <f t="shared" si="2"/>
        <v>4.7952381385432661</v>
      </c>
      <c r="K16" s="398"/>
      <c r="L16" s="66"/>
      <c r="M16" s="107"/>
      <c r="N16" s="107"/>
      <c r="O16"/>
      <c r="P16" s="107"/>
      <c r="Q16" s="86"/>
      <c r="R16" s="86"/>
      <c r="S16" s="86"/>
      <c r="T16" s="86"/>
      <c r="U16" s="86"/>
      <c r="V16" s="86"/>
      <c r="W16" s="86"/>
      <c r="X16" s="86"/>
      <c r="Y16" s="86"/>
      <c r="Z16" s="86"/>
      <c r="AA16" s="86"/>
      <c r="AB16" s="86"/>
      <c r="AC16" s="86"/>
      <c r="AD16" s="86"/>
      <c r="AE16" s="86"/>
    </row>
    <row r="17" spans="1:31" s="87" customFormat="1" ht="15" customHeight="1" x14ac:dyDescent="0.25">
      <c r="A17" s="227"/>
      <c r="B17" s="285">
        <v>2007</v>
      </c>
      <c r="C17" s="286">
        <v>2588420</v>
      </c>
      <c r="D17" s="287">
        <v>175483400.99999997</v>
      </c>
      <c r="E17" s="287">
        <v>54740616</v>
      </c>
      <c r="F17" s="288">
        <f t="shared" si="3"/>
        <v>91.856998878589579</v>
      </c>
      <c r="G17" s="289">
        <f t="shared" si="4"/>
        <v>123.099370939191</v>
      </c>
      <c r="H17" s="290">
        <f t="shared" si="5"/>
        <v>141.8362619574863</v>
      </c>
      <c r="I17" s="291">
        <f t="shared" si="1"/>
        <v>1.4750227002951695</v>
      </c>
      <c r="J17" s="292">
        <f t="shared" si="2"/>
        <v>4.7285182176247336</v>
      </c>
      <c r="K17" s="398"/>
      <c r="L17" s="66"/>
      <c r="M17" s="107"/>
      <c r="N17" s="107"/>
      <c r="O17"/>
      <c r="P17" s="107"/>
      <c r="Q17" s="86"/>
      <c r="R17" s="86"/>
      <c r="S17" s="86"/>
      <c r="T17" s="86"/>
      <c r="U17" s="86"/>
      <c r="V17" s="86"/>
      <c r="W17" s="86"/>
      <c r="X17" s="86"/>
      <c r="Y17" s="86"/>
      <c r="Z17" s="86"/>
      <c r="AA17" s="86"/>
      <c r="AB17" s="86"/>
      <c r="AC17" s="86"/>
      <c r="AD17" s="86"/>
      <c r="AE17" s="86"/>
    </row>
    <row r="18" spans="1:31" s="87" customFormat="1" ht="15" customHeight="1" x14ac:dyDescent="0.25">
      <c r="A18" s="227"/>
      <c r="B18" s="285">
        <v>2008</v>
      </c>
      <c r="C18" s="286">
        <v>2484680</v>
      </c>
      <c r="D18" s="287">
        <v>179102781.00000003</v>
      </c>
      <c r="E18" s="287">
        <v>55989462</v>
      </c>
      <c r="F18" s="288">
        <f t="shared" si="3"/>
        <v>88.175507828580351</v>
      </c>
      <c r="G18" s="289">
        <f t="shared" si="4"/>
        <v>125.63831991471206</v>
      </c>
      <c r="H18" s="290">
        <f t="shared" si="5"/>
        <v>145.07209782021312</v>
      </c>
      <c r="I18" s="291">
        <f t="shared" si="1"/>
        <v>1.3872928081446148</v>
      </c>
      <c r="J18" s="292">
        <f t="shared" si="2"/>
        <v>4.4377636634550983</v>
      </c>
      <c r="K18" s="398"/>
      <c r="L18" s="66"/>
      <c r="M18" s="107"/>
      <c r="N18" s="107"/>
      <c r="O18"/>
      <c r="P18" s="107"/>
      <c r="Q18" s="86"/>
      <c r="R18" s="86"/>
      <c r="S18" s="86"/>
      <c r="T18" s="86"/>
      <c r="U18" s="86"/>
      <c r="V18" s="86"/>
      <c r="W18" s="86"/>
      <c r="X18" s="86"/>
      <c r="Y18" s="86"/>
      <c r="Z18" s="86"/>
      <c r="AA18" s="86"/>
      <c r="AB18" s="86"/>
      <c r="AC18" s="86"/>
      <c r="AD18" s="86"/>
      <c r="AE18" s="86"/>
    </row>
    <row r="19" spans="1:31" s="87" customFormat="1" ht="15" customHeight="1" x14ac:dyDescent="0.25">
      <c r="A19" s="227"/>
      <c r="B19" s="285">
        <v>2009</v>
      </c>
      <c r="C19" s="286">
        <v>2281870</v>
      </c>
      <c r="D19" s="287">
        <v>175416437</v>
      </c>
      <c r="E19" s="287">
        <v>47877711</v>
      </c>
      <c r="F19" s="288">
        <f t="shared" si="3"/>
        <v>80.978253154854002</v>
      </c>
      <c r="G19" s="289">
        <f t="shared" si="4"/>
        <v>123.05239654600857</v>
      </c>
      <c r="H19" s="290">
        <f t="shared" si="5"/>
        <v>124.05405812972259</v>
      </c>
      <c r="I19" s="291">
        <f t="shared" si="1"/>
        <v>1.30083020669266</v>
      </c>
      <c r="J19" s="292">
        <f t="shared" si="2"/>
        <v>4.7660382093036988</v>
      </c>
      <c r="K19" s="398"/>
      <c r="L19" s="66"/>
      <c r="M19" s="107"/>
      <c r="N19" s="107"/>
      <c r="O19" s="92"/>
      <c r="P19" s="110"/>
      <c r="Q19" s="86"/>
      <c r="R19" s="86"/>
      <c r="S19" s="86"/>
      <c r="T19" s="86"/>
      <c r="U19" s="86"/>
      <c r="V19" s="86"/>
      <c r="W19" s="86"/>
      <c r="X19" s="86"/>
      <c r="Y19" s="86"/>
      <c r="Z19" s="86"/>
      <c r="AA19" s="86"/>
      <c r="AB19" s="86"/>
      <c r="AC19" s="86"/>
      <c r="AD19" s="86"/>
      <c r="AE19" s="86"/>
    </row>
    <row r="20" spans="1:31" s="87" customFormat="1" ht="15" customHeight="1" x14ac:dyDescent="0.25">
      <c r="A20" s="227"/>
      <c r="B20" s="285">
        <v>2010</v>
      </c>
      <c r="C20" s="286">
        <v>2425900</v>
      </c>
      <c r="D20" s="287">
        <v>179610778.99999997</v>
      </c>
      <c r="E20" s="287">
        <v>54007720</v>
      </c>
      <c r="F20" s="288">
        <f t="shared" si="3"/>
        <v>86.089542492937952</v>
      </c>
      <c r="G20" s="289">
        <f t="shared" si="4"/>
        <v>125.99467404212244</v>
      </c>
      <c r="H20" s="290">
        <f t="shared" si="5"/>
        <v>139.93728389257751</v>
      </c>
      <c r="I20" s="291">
        <f t="shared" si="1"/>
        <v>1.3506427696079424</v>
      </c>
      <c r="J20" s="292">
        <f t="shared" si="2"/>
        <v>4.4917652513381423</v>
      </c>
      <c r="K20" s="398"/>
      <c r="L20" s="66"/>
      <c r="M20" s="107"/>
      <c r="N20" s="107"/>
      <c r="O20"/>
      <c r="P20" s="107"/>
      <c r="Q20" s="86"/>
      <c r="R20" s="86"/>
      <c r="S20" s="86"/>
      <c r="T20" s="86"/>
      <c r="U20" s="86"/>
      <c r="V20" s="86"/>
      <c r="W20" s="86"/>
      <c r="X20" s="86"/>
      <c r="Y20" s="86"/>
      <c r="Z20" s="86"/>
      <c r="AA20" s="86"/>
      <c r="AB20" s="86"/>
      <c r="AC20" s="86"/>
      <c r="AD20" s="86"/>
      <c r="AE20" s="86"/>
    </row>
    <row r="21" spans="1:31" s="87" customFormat="1" ht="15" customHeight="1" x14ac:dyDescent="0.25">
      <c r="A21" s="227"/>
      <c r="B21" s="285">
        <v>2011</v>
      </c>
      <c r="C21" s="286">
        <v>2430490</v>
      </c>
      <c r="D21" s="287">
        <v>176096170.99999997</v>
      </c>
      <c r="E21" s="287">
        <v>60673692</v>
      </c>
      <c r="F21" s="288">
        <f t="shared" si="3"/>
        <v>86.252430905503431</v>
      </c>
      <c r="G21" s="289">
        <f t="shared" si="4"/>
        <v>123.52922129028154</v>
      </c>
      <c r="H21" s="290">
        <f t="shared" si="5"/>
        <v>157.20922235218984</v>
      </c>
      <c r="I21" s="291">
        <f t="shared" si="1"/>
        <v>1.3802060466152897</v>
      </c>
      <c r="J21" s="292">
        <f t="shared" si="2"/>
        <v>4.0058383129215214</v>
      </c>
      <c r="K21" s="398"/>
      <c r="L21" s="66"/>
      <c r="M21" s="107"/>
      <c r="N21" s="107"/>
      <c r="O21"/>
      <c r="P21" s="107"/>
      <c r="Q21" s="86"/>
      <c r="R21" s="86"/>
      <c r="S21" s="86"/>
      <c r="T21" s="86"/>
      <c r="U21" s="86"/>
      <c r="V21" s="86"/>
      <c r="W21" s="86"/>
      <c r="X21" s="86"/>
      <c r="Y21" s="86"/>
      <c r="Z21" s="86"/>
      <c r="AA21" s="86"/>
      <c r="AB21" s="86"/>
      <c r="AC21" s="86"/>
      <c r="AD21" s="86"/>
      <c r="AE21" s="86"/>
    </row>
    <row r="22" spans="1:31" s="87" customFormat="1" ht="15" customHeight="1" x14ac:dyDescent="0.25">
      <c r="A22" s="227"/>
      <c r="B22" s="285">
        <v>2012</v>
      </c>
      <c r="C22" s="286">
        <v>2749460</v>
      </c>
      <c r="D22" s="287">
        <v>168295569</v>
      </c>
      <c r="E22" s="287">
        <v>63578725</v>
      </c>
      <c r="F22" s="288">
        <f t="shared" si="3"/>
        <v>97.571933510298521</v>
      </c>
      <c r="G22" s="289">
        <f t="shared" si="4"/>
        <v>118.05719833155742</v>
      </c>
      <c r="H22" s="290">
        <f t="shared" si="5"/>
        <v>164.73633935765324</v>
      </c>
      <c r="I22" s="291">
        <f t="shared" si="1"/>
        <v>1.6337090847590885</v>
      </c>
      <c r="J22" s="292">
        <f t="shared" si="2"/>
        <v>4.3244969130790212</v>
      </c>
      <c r="K22" s="398"/>
      <c r="L22" s="66"/>
      <c r="M22" s="107"/>
      <c r="N22" s="107"/>
      <c r="O22"/>
      <c r="P22" s="107"/>
      <c r="Q22" s="86"/>
      <c r="R22" s="86"/>
      <c r="S22" s="86"/>
      <c r="T22" s="86"/>
      <c r="U22" s="86"/>
      <c r="V22" s="86"/>
      <c r="W22" s="86"/>
      <c r="X22" s="86"/>
      <c r="Y22" s="86"/>
      <c r="Z22" s="86"/>
      <c r="AA22" s="86"/>
      <c r="AB22" s="86"/>
      <c r="AC22" s="86"/>
      <c r="AD22" s="86"/>
      <c r="AE22" s="86"/>
    </row>
    <row r="23" spans="1:31" s="87" customFormat="1" ht="15" customHeight="1" x14ac:dyDescent="0.25">
      <c r="A23" s="227"/>
      <c r="B23" s="285">
        <v>2013</v>
      </c>
      <c r="C23" s="286">
        <v>3015780</v>
      </c>
      <c r="D23" s="287">
        <v>170492269</v>
      </c>
      <c r="E23" s="287">
        <v>67526029</v>
      </c>
      <c r="F23" s="288">
        <f t="shared" si="3"/>
        <v>107.02301020625436</v>
      </c>
      <c r="G23" s="289">
        <f t="shared" si="4"/>
        <v>119.59815540556649</v>
      </c>
      <c r="H23" s="290">
        <f t="shared" si="5"/>
        <v>174.96404384986855</v>
      </c>
      <c r="I23" s="291">
        <f t="shared" si="1"/>
        <v>1.7688661296425119</v>
      </c>
      <c r="J23" s="292">
        <f t="shared" si="2"/>
        <v>4.4661000278870242</v>
      </c>
      <c r="K23" s="398"/>
      <c r="L23" s="66"/>
      <c r="M23" s="107"/>
      <c r="N23" s="107"/>
      <c r="O23"/>
      <c r="P23" s="107"/>
      <c r="Q23" s="86"/>
      <c r="R23" s="86"/>
      <c r="S23" s="86"/>
      <c r="T23" s="86"/>
      <c r="U23" s="86"/>
      <c r="V23" s="86"/>
      <c r="W23" s="86"/>
      <c r="X23" s="86"/>
      <c r="Y23" s="86"/>
      <c r="Z23" s="86"/>
      <c r="AA23" s="86"/>
      <c r="AB23" s="86"/>
      <c r="AC23" s="86"/>
      <c r="AD23" s="86"/>
      <c r="AE23" s="86"/>
    </row>
    <row r="24" spans="1:31" s="87" customFormat="1" ht="15" customHeight="1" x14ac:dyDescent="0.25">
      <c r="A24" s="227"/>
      <c r="B24" s="285">
        <v>2014</v>
      </c>
      <c r="C24" s="286">
        <v>3060710</v>
      </c>
      <c r="D24" s="287">
        <v>173053691.00000003</v>
      </c>
      <c r="E24" s="287">
        <v>69595217</v>
      </c>
      <c r="F24" s="288">
        <f t="shared" si="3"/>
        <v>108.6174712904737</v>
      </c>
      <c r="G24" s="289">
        <f t="shared" si="4"/>
        <v>121.39496031767214</v>
      </c>
      <c r="H24" s="290">
        <f t="shared" si="5"/>
        <v>180.32543567650211</v>
      </c>
      <c r="I24" s="291">
        <f t="shared" si="1"/>
        <v>1.768647627400215</v>
      </c>
      <c r="J24" s="292">
        <f t="shared" si="2"/>
        <v>4.3978740665468434</v>
      </c>
      <c r="K24" s="398"/>
      <c r="L24" s="66"/>
      <c r="M24" s="107"/>
      <c r="N24" s="107"/>
      <c r="O24"/>
      <c r="P24" s="107"/>
      <c r="Q24" s="86"/>
      <c r="R24" s="86"/>
      <c r="S24" s="86"/>
      <c r="T24" s="86"/>
      <c r="U24" s="86"/>
      <c r="V24" s="86"/>
      <c r="W24" s="86"/>
      <c r="X24" s="86"/>
      <c r="Y24" s="86"/>
      <c r="Z24" s="86"/>
      <c r="AA24" s="86"/>
      <c r="AB24" s="86"/>
      <c r="AC24" s="86"/>
      <c r="AD24" s="86"/>
      <c r="AE24" s="86"/>
    </row>
    <row r="25" spans="1:31" s="87" customFormat="1" ht="15" customHeight="1" x14ac:dyDescent="0.25">
      <c r="A25" s="227"/>
      <c r="B25" s="285">
        <v>2015</v>
      </c>
      <c r="C25" s="286">
        <v>3315620</v>
      </c>
      <c r="D25" s="287">
        <v>179713158.99999997</v>
      </c>
      <c r="E25" s="287">
        <v>72990707</v>
      </c>
      <c r="F25" s="288">
        <f t="shared" si="3"/>
        <v>117.66363365366873</v>
      </c>
      <c r="G25" s="289">
        <f t="shared" si="4"/>
        <v>126.06649230826574</v>
      </c>
      <c r="H25" s="290">
        <f t="shared" si="5"/>
        <v>189.12335656789335</v>
      </c>
      <c r="I25" s="291">
        <f t="shared" si="1"/>
        <v>1.8449511535212626</v>
      </c>
      <c r="J25" s="292">
        <f t="shared" si="2"/>
        <v>4.5425234749404471</v>
      </c>
      <c r="K25" s="398"/>
      <c r="L25" s="66"/>
      <c r="M25" s="107"/>
      <c r="N25" s="107"/>
      <c r="O25"/>
      <c r="P25" s="107"/>
      <c r="Q25" s="86"/>
      <c r="R25" s="86"/>
      <c r="S25" s="86"/>
      <c r="T25" s="86"/>
      <c r="U25" s="86"/>
      <c r="V25" s="86"/>
      <c r="W25" s="86"/>
      <c r="X25" s="86"/>
      <c r="Y25" s="86"/>
      <c r="Z25" s="86"/>
      <c r="AA25" s="86"/>
      <c r="AB25" s="86"/>
      <c r="AC25" s="86"/>
      <c r="AD25" s="86"/>
      <c r="AE25" s="86"/>
    </row>
    <row r="26" spans="1:31" s="87" customFormat="1" ht="15" customHeight="1" x14ac:dyDescent="0.25">
      <c r="A26" s="227"/>
      <c r="B26" s="285">
        <v>2016</v>
      </c>
      <c r="C26" s="286">
        <v>3343200</v>
      </c>
      <c r="D26" s="287">
        <v>186489811.00000006</v>
      </c>
      <c r="E26" s="287">
        <v>74989089</v>
      </c>
      <c r="F26" s="288">
        <f t="shared" si="3"/>
        <v>118.64238363592487</v>
      </c>
      <c r="G26" s="289">
        <f t="shared" si="4"/>
        <v>130.82022738246698</v>
      </c>
      <c r="H26" s="290">
        <f t="shared" si="5"/>
        <v>194.30128574653332</v>
      </c>
      <c r="I26" s="291">
        <f t="shared" si="1"/>
        <v>1.7926984761650055</v>
      </c>
      <c r="J26" s="292">
        <f t="shared" si="2"/>
        <v>4.4582485860042915</v>
      </c>
      <c r="K26" s="398"/>
      <c r="L26" s="66"/>
      <c r="M26" s="107"/>
      <c r="N26" s="107"/>
      <c r="O26"/>
      <c r="P26" s="107"/>
      <c r="Q26" s="86"/>
      <c r="R26" s="86"/>
      <c r="S26" s="86"/>
      <c r="T26" s="86"/>
      <c r="U26" s="86"/>
      <c r="V26" s="86"/>
      <c r="W26" s="86"/>
      <c r="X26" s="86"/>
      <c r="Y26" s="86"/>
      <c r="Z26" s="86"/>
      <c r="AA26" s="86"/>
      <c r="AB26" s="86"/>
      <c r="AC26" s="86"/>
      <c r="AD26" s="86"/>
      <c r="AE26" s="86"/>
    </row>
    <row r="27" spans="1:31" s="87" customFormat="1" ht="15" customHeight="1" x14ac:dyDescent="0.25">
      <c r="A27" s="227"/>
      <c r="B27" s="285">
        <v>2017</v>
      </c>
      <c r="C27" s="286">
        <v>3554750</v>
      </c>
      <c r="D27" s="287">
        <v>195947210</v>
      </c>
      <c r="E27" s="287">
        <v>83717008</v>
      </c>
      <c r="F27" s="288">
        <f t="shared" si="3"/>
        <v>126.14980055928571</v>
      </c>
      <c r="G27" s="289">
        <f t="shared" si="4"/>
        <v>137.45447233661469</v>
      </c>
      <c r="H27" s="290">
        <f t="shared" si="5"/>
        <v>216.91585416183435</v>
      </c>
      <c r="I27" s="291">
        <f t="shared" si="1"/>
        <v>1.8141365728044816</v>
      </c>
      <c r="J27" s="292">
        <f t="shared" si="2"/>
        <v>4.2461503163132637</v>
      </c>
      <c r="K27" s="398"/>
      <c r="L27" s="66"/>
      <c r="M27" s="107"/>
      <c r="N27" s="107"/>
      <c r="O27"/>
      <c r="P27" s="107"/>
      <c r="Q27" s="86"/>
      <c r="R27" s="86"/>
      <c r="S27" s="86"/>
      <c r="T27" s="86"/>
      <c r="U27" s="86"/>
      <c r="V27" s="86"/>
      <c r="W27" s="86"/>
      <c r="X27" s="86"/>
      <c r="Y27" s="86"/>
      <c r="Z27" s="86"/>
      <c r="AA27" s="86"/>
      <c r="AB27" s="86"/>
      <c r="AC27" s="86"/>
      <c r="AD27" s="86"/>
      <c r="AE27" s="86"/>
    </row>
    <row r="28" spans="1:31" s="87" customFormat="1" ht="15" customHeight="1" x14ac:dyDescent="0.25">
      <c r="A28" s="227"/>
      <c r="B28" s="377">
        <v>2018</v>
      </c>
      <c r="C28" s="378">
        <v>3604010</v>
      </c>
      <c r="D28" s="379">
        <v>205184124</v>
      </c>
      <c r="E28" s="379">
        <v>89143718</v>
      </c>
      <c r="F28" s="380">
        <f>C28/C$12*100</f>
        <v>127.89792326145897</v>
      </c>
      <c r="G28" s="381">
        <f>D28/D$12*100</f>
        <v>143.93404987124092</v>
      </c>
      <c r="H28" s="382">
        <f>E28/E$12*100</f>
        <v>230.97678948501942</v>
      </c>
      <c r="I28" s="383">
        <f>(C28/D28)*100</f>
        <v>1.7564760517241578</v>
      </c>
      <c r="J28" s="384">
        <f>(C28/E28)*100</f>
        <v>4.0429208932030409</v>
      </c>
      <c r="K28" s="398"/>
      <c r="L28" s="66"/>
      <c r="M28" s="107"/>
      <c r="N28" s="107"/>
      <c r="O28"/>
      <c r="P28" s="107"/>
      <c r="Q28" s="86"/>
      <c r="R28" s="86"/>
      <c r="S28" s="86"/>
      <c r="T28" s="86"/>
      <c r="U28" s="86"/>
      <c r="V28" s="86"/>
      <c r="W28" s="86"/>
      <c r="X28" s="86"/>
      <c r="Y28" s="86"/>
      <c r="Z28" s="86"/>
      <c r="AA28" s="86"/>
      <c r="AB28" s="86"/>
      <c r="AC28" s="86"/>
      <c r="AD28" s="86"/>
      <c r="AE28" s="86"/>
    </row>
    <row r="29" spans="1:31" s="87" customFormat="1" ht="15" customHeight="1" x14ac:dyDescent="0.25">
      <c r="A29" s="227"/>
      <c r="B29" s="377">
        <v>2019</v>
      </c>
      <c r="C29" s="378">
        <v>3662130</v>
      </c>
      <c r="D29" s="379">
        <v>213949289</v>
      </c>
      <c r="E29" s="379">
        <v>93162742</v>
      </c>
      <c r="F29" s="380">
        <f t="shared" ref="F29:F30" si="6">C29/C$12*100</f>
        <v>129.96046673385666</v>
      </c>
      <c r="G29" s="381">
        <f t="shared" ref="G29:G30" si="7">D29/D$12*100</f>
        <v>150.08270149030895</v>
      </c>
      <c r="H29" s="382">
        <f t="shared" ref="H29:H30" si="8">E29/E$12*100</f>
        <v>241.39032485476068</v>
      </c>
      <c r="I29" s="383">
        <f t="shared" ref="I29:I30" si="9">(C29/D29)*100</f>
        <v>1.7116813134162836</v>
      </c>
      <c r="J29" s="384">
        <f t="shared" ref="J29:J30" si="10">(C29/E29)*100</f>
        <v>3.9308954646268353</v>
      </c>
      <c r="K29" s="398"/>
      <c r="L29" s="66"/>
      <c r="M29" s="107"/>
      <c r="N29" s="107"/>
      <c r="O29"/>
      <c r="P29" s="107"/>
      <c r="Q29" s="86"/>
      <c r="R29" s="86"/>
      <c r="S29" s="86"/>
      <c r="T29" s="86"/>
      <c r="U29" s="86"/>
      <c r="V29" s="86"/>
      <c r="W29" s="86"/>
      <c r="X29" s="86"/>
      <c r="Y29" s="86"/>
      <c r="Z29" s="86"/>
      <c r="AA29" s="86"/>
      <c r="AB29" s="86"/>
      <c r="AC29" s="86"/>
      <c r="AD29" s="86"/>
      <c r="AE29" s="86"/>
    </row>
    <row r="30" spans="1:31" s="87" customFormat="1" ht="15" customHeight="1" thickBot="1" x14ac:dyDescent="0.3">
      <c r="A30" s="227"/>
      <c r="B30" s="293">
        <v>2020</v>
      </c>
      <c r="C30" s="294">
        <v>3612860</v>
      </c>
      <c r="D30" s="295">
        <v>202708684</v>
      </c>
      <c r="E30" s="295">
        <v>74302273</v>
      </c>
      <c r="F30" s="296">
        <f t="shared" si="6"/>
        <v>128.21198915496757</v>
      </c>
      <c r="G30" s="297">
        <f t="shared" si="7"/>
        <v>142.19756023711474</v>
      </c>
      <c r="H30" s="298">
        <f t="shared" si="8"/>
        <v>192.52170376132889</v>
      </c>
      <c r="I30" s="299">
        <f t="shared" si="9"/>
        <v>1.7822916752791902</v>
      </c>
      <c r="J30" s="300">
        <f t="shared" si="10"/>
        <v>4.8623815317197634</v>
      </c>
      <c r="K30" s="398"/>
      <c r="L30" s="66"/>
      <c r="M30" s="107"/>
      <c r="N30" s="107"/>
      <c r="O30"/>
      <c r="P30" s="107"/>
      <c r="Q30" s="86"/>
      <c r="R30" s="86"/>
      <c r="S30" s="86"/>
      <c r="T30" s="86"/>
      <c r="U30" s="86"/>
      <c r="V30" s="86"/>
      <c r="W30" s="86"/>
      <c r="X30" s="86"/>
      <c r="Y30" s="86"/>
      <c r="Z30" s="86"/>
      <c r="AA30" s="86"/>
      <c r="AB30" s="86"/>
      <c r="AC30" s="86"/>
      <c r="AD30" s="86"/>
      <c r="AE30" s="86"/>
    </row>
    <row r="31" spans="1:31" s="87" customFormat="1" ht="15" customHeight="1" x14ac:dyDescent="0.25">
      <c r="A31" s="86"/>
      <c r="B31" s="88"/>
      <c r="C31" s="201"/>
      <c r="D31" s="111"/>
      <c r="E31" s="163"/>
      <c r="F31" s="202"/>
      <c r="G31" s="150"/>
      <c r="H31" s="165"/>
      <c r="I31" s="164"/>
      <c r="J31" s="166"/>
      <c r="K31" s="86"/>
      <c r="L31" s="66"/>
      <c r="M31" s="107"/>
      <c r="N31" s="107"/>
      <c r="O31"/>
      <c r="P31" s="107"/>
      <c r="Q31" s="86"/>
      <c r="R31" s="86"/>
      <c r="S31" s="86"/>
      <c r="T31" s="86"/>
      <c r="U31" s="86"/>
      <c r="V31" s="86"/>
      <c r="W31" s="86"/>
      <c r="X31" s="86"/>
      <c r="Y31" s="86"/>
      <c r="Z31" s="86"/>
      <c r="AA31" s="86"/>
      <c r="AB31" s="86"/>
      <c r="AC31" s="86"/>
      <c r="AD31" s="86"/>
      <c r="AE31" s="86"/>
    </row>
    <row r="32" spans="1:31" s="87" customFormat="1" ht="15" customHeight="1" x14ac:dyDescent="0.25">
      <c r="A32" s="90" t="s">
        <v>77</v>
      </c>
      <c r="B32" s="427" t="s">
        <v>346</v>
      </c>
      <c r="C32" s="427"/>
      <c r="D32" s="427"/>
      <c r="E32" s="427"/>
      <c r="F32" s="427"/>
      <c r="G32" s="427"/>
      <c r="H32" s="427"/>
      <c r="I32" s="428"/>
      <c r="J32" s="428"/>
      <c r="K32" s="86"/>
      <c r="L32" s="66"/>
      <c r="M32" s="107"/>
      <c r="N32" s="107"/>
      <c r="O32"/>
      <c r="P32" s="107"/>
      <c r="Q32" s="86"/>
      <c r="R32" s="86"/>
      <c r="S32" s="86"/>
      <c r="T32" s="86"/>
      <c r="U32" s="86"/>
      <c r="V32" s="86"/>
      <c r="W32" s="86"/>
      <c r="X32" s="86"/>
      <c r="Y32" s="86"/>
      <c r="Z32" s="86"/>
      <c r="AA32" s="86"/>
      <c r="AB32" s="86"/>
      <c r="AC32" s="86"/>
      <c r="AD32" s="86"/>
      <c r="AE32" s="86"/>
    </row>
    <row r="33" spans="1:31" s="1" customFormat="1" ht="15" customHeight="1" x14ac:dyDescent="0.25">
      <c r="A33" s="90" t="s">
        <v>61</v>
      </c>
      <c r="B33" s="427" t="s">
        <v>312</v>
      </c>
      <c r="C33" s="427"/>
      <c r="D33" s="427"/>
      <c r="E33" s="427"/>
      <c r="F33" s="427"/>
      <c r="G33" s="427"/>
      <c r="H33" s="427"/>
      <c r="I33" s="428"/>
      <c r="J33" s="428"/>
    </row>
    <row r="34" spans="1:31" s="1" customFormat="1" ht="15" customHeight="1" x14ac:dyDescent="0.2">
      <c r="A34" s="200" t="s">
        <v>266</v>
      </c>
      <c r="B34" s="376" t="s">
        <v>341</v>
      </c>
      <c r="C34" s="198"/>
      <c r="D34" s="199"/>
      <c r="E34" s="199"/>
    </row>
    <row r="35" spans="1:31" s="62" customFormat="1" ht="15" customHeight="1" x14ac:dyDescent="0.25">
      <c r="A35" s="243" t="s">
        <v>2</v>
      </c>
      <c r="B35" s="414" t="s">
        <v>317</v>
      </c>
      <c r="C35" s="414"/>
      <c r="D35" s="414"/>
      <c r="E35" s="105"/>
    </row>
    <row r="36" spans="1:31" x14ac:dyDescent="0.25">
      <c r="A36" s="61"/>
      <c r="B36" s="79"/>
      <c r="C36" s="79"/>
      <c r="D36" s="79"/>
      <c r="E36" s="79"/>
      <c r="F36" s="79"/>
      <c r="G36" s="79"/>
      <c r="H36" s="79"/>
      <c r="I36" s="79"/>
      <c r="J36" s="79"/>
      <c r="K36" s="61"/>
      <c r="L36" s="61"/>
      <c r="M36" s="61"/>
      <c r="N36" s="61"/>
      <c r="P36" s="61"/>
      <c r="Q36" s="61"/>
      <c r="R36" s="61"/>
      <c r="S36" s="61"/>
      <c r="T36" s="61"/>
      <c r="U36" s="61"/>
      <c r="V36" s="61"/>
      <c r="W36" s="61"/>
      <c r="X36" s="61"/>
      <c r="Y36" s="61"/>
      <c r="Z36" s="61"/>
      <c r="AA36" s="61"/>
      <c r="AB36" s="61"/>
      <c r="AC36" s="61"/>
      <c r="AD36" s="61"/>
      <c r="AE36" s="61"/>
    </row>
    <row r="37" spans="1:31" x14ac:dyDescent="0.25">
      <c r="A37" s="61"/>
      <c r="B37" s="79"/>
      <c r="C37" s="79"/>
      <c r="D37" s="79"/>
      <c r="E37" s="79"/>
      <c r="F37" s="79"/>
      <c r="G37" s="79"/>
      <c r="H37" s="79"/>
      <c r="I37" s="61"/>
      <c r="J37" s="61"/>
      <c r="K37" s="61"/>
      <c r="L37" s="61"/>
      <c r="M37" s="61"/>
      <c r="N37" s="61"/>
      <c r="P37" s="61"/>
      <c r="Q37" s="61"/>
      <c r="R37" s="61"/>
      <c r="S37" s="61"/>
      <c r="T37" s="61"/>
      <c r="U37" s="61"/>
      <c r="V37" s="61"/>
      <c r="W37" s="61"/>
      <c r="X37" s="61"/>
      <c r="Y37" s="61"/>
      <c r="Z37" s="61"/>
      <c r="AA37" s="61"/>
      <c r="AB37" s="61"/>
      <c r="AC37" s="61"/>
      <c r="AD37" s="61"/>
      <c r="AE37" s="61"/>
    </row>
    <row r="38" spans="1:31" x14ac:dyDescent="0.25">
      <c r="A38" s="61"/>
      <c r="B38" s="61"/>
      <c r="C38" s="61"/>
      <c r="D38" s="61"/>
      <c r="E38" s="61"/>
      <c r="F38" s="61"/>
      <c r="G38" s="61"/>
      <c r="H38" s="61"/>
      <c r="I38" s="61"/>
      <c r="J38" s="61"/>
      <c r="K38" s="61"/>
      <c r="L38" s="61"/>
      <c r="M38" s="61"/>
      <c r="N38" s="61"/>
      <c r="P38" s="61"/>
      <c r="Q38" s="61"/>
      <c r="R38" s="61"/>
      <c r="S38" s="61"/>
      <c r="T38" s="61"/>
      <c r="U38" s="61"/>
      <c r="V38" s="61"/>
      <c r="W38" s="61"/>
      <c r="X38" s="61"/>
      <c r="Y38" s="61"/>
      <c r="Z38" s="61"/>
      <c r="AA38" s="61"/>
      <c r="AB38" s="61"/>
      <c r="AC38" s="61"/>
      <c r="AD38" s="61"/>
      <c r="AE38" s="61"/>
    </row>
    <row r="39" spans="1:31" x14ac:dyDescent="0.25">
      <c r="A39" s="61"/>
      <c r="B39" s="61"/>
      <c r="C39" s="61"/>
      <c r="D39" s="61"/>
      <c r="E39" s="61"/>
      <c r="F39" s="61"/>
      <c r="G39" s="61"/>
      <c r="H39" s="61"/>
      <c r="I39" s="61"/>
      <c r="J39" s="61"/>
      <c r="K39" s="61"/>
      <c r="L39" s="61"/>
      <c r="M39" s="61"/>
      <c r="N39" s="61"/>
      <c r="P39" s="61"/>
      <c r="Q39" s="61"/>
      <c r="R39" s="61"/>
      <c r="S39" s="61"/>
      <c r="T39" s="61"/>
      <c r="U39" s="61"/>
      <c r="V39" s="61"/>
      <c r="W39" s="61"/>
      <c r="X39" s="61"/>
      <c r="Y39" s="61"/>
      <c r="Z39" s="61"/>
      <c r="AA39" s="61"/>
      <c r="AB39" s="61"/>
      <c r="AC39" s="61"/>
      <c r="AD39" s="61"/>
      <c r="AE39" s="61"/>
    </row>
    <row r="40" spans="1:31" x14ac:dyDescent="0.25">
      <c r="A40" s="61"/>
      <c r="B40" s="61"/>
      <c r="C40" s="61"/>
      <c r="D40" s="61"/>
      <c r="E40" s="61"/>
      <c r="F40" s="61"/>
      <c r="G40" s="61"/>
      <c r="H40" s="61"/>
      <c r="I40" s="61"/>
      <c r="J40" s="61"/>
      <c r="K40" s="61"/>
      <c r="L40" s="61"/>
      <c r="M40" s="61"/>
      <c r="N40" s="61"/>
      <c r="P40" s="61"/>
      <c r="Q40" s="61"/>
      <c r="R40" s="61"/>
      <c r="S40" s="61"/>
      <c r="T40" s="61"/>
      <c r="U40" s="61"/>
      <c r="V40" s="61"/>
      <c r="W40" s="61"/>
      <c r="X40" s="61"/>
      <c r="Y40" s="61"/>
      <c r="Z40" s="61"/>
      <c r="AA40" s="61"/>
      <c r="AB40" s="61"/>
      <c r="AC40" s="61"/>
      <c r="AD40" s="61"/>
      <c r="AE40" s="61"/>
    </row>
    <row r="41" spans="1:31" x14ac:dyDescent="0.25">
      <c r="A41" s="61"/>
      <c r="B41" s="61"/>
      <c r="C41" s="61"/>
      <c r="D41" s="61"/>
      <c r="E41" s="61"/>
      <c r="F41" s="61"/>
      <c r="G41" s="61"/>
      <c r="H41" s="61"/>
      <c r="I41" s="61"/>
      <c r="J41" s="61"/>
      <c r="K41" s="61"/>
      <c r="L41" s="61"/>
      <c r="M41" s="61"/>
      <c r="N41" s="61"/>
      <c r="P41" s="61"/>
      <c r="Q41" s="61"/>
      <c r="R41" s="61"/>
      <c r="S41" s="61"/>
      <c r="T41" s="61"/>
      <c r="U41" s="61"/>
      <c r="V41" s="61"/>
      <c r="W41" s="61"/>
      <c r="X41" s="61"/>
      <c r="Y41" s="61"/>
      <c r="Z41" s="61"/>
      <c r="AA41" s="61"/>
      <c r="AB41" s="61"/>
      <c r="AC41" s="61"/>
      <c r="AD41" s="61"/>
      <c r="AE41" s="61"/>
    </row>
    <row r="42" spans="1:31" x14ac:dyDescent="0.25">
      <c r="A42" s="61"/>
      <c r="B42" s="61"/>
      <c r="C42" s="61"/>
      <c r="D42" s="61"/>
      <c r="E42" s="61"/>
      <c r="F42" s="61"/>
      <c r="G42" s="61"/>
      <c r="H42" s="61"/>
      <c r="I42" s="61"/>
      <c r="J42" s="61"/>
      <c r="K42" s="61"/>
      <c r="L42" s="61"/>
      <c r="M42" s="61"/>
      <c r="N42" s="61"/>
      <c r="P42" s="61"/>
      <c r="Q42" s="61"/>
      <c r="R42" s="61"/>
      <c r="S42" s="61"/>
      <c r="T42" s="61"/>
      <c r="U42" s="61"/>
      <c r="V42" s="61"/>
      <c r="W42" s="61"/>
      <c r="X42" s="61"/>
      <c r="Y42" s="61"/>
      <c r="Z42" s="61"/>
      <c r="AA42" s="61"/>
      <c r="AB42" s="61"/>
      <c r="AC42" s="61"/>
      <c r="AD42" s="61"/>
      <c r="AE42" s="61"/>
    </row>
    <row r="43" spans="1:31" x14ac:dyDescent="0.25">
      <c r="A43" s="61"/>
      <c r="B43" s="61"/>
      <c r="C43" s="61"/>
      <c r="D43" s="61"/>
      <c r="E43" s="61"/>
      <c r="F43" s="61"/>
      <c r="G43" s="61"/>
      <c r="H43" s="61"/>
    </row>
  </sheetData>
  <sortState xmlns:xlrd2="http://schemas.microsoft.com/office/spreadsheetml/2017/richdata2" ref="O6:P30">
    <sortCondition descending="1" ref="P6"/>
  </sortState>
  <mergeCells count="11">
    <mergeCell ref="B33:J33"/>
    <mergeCell ref="B35:D35"/>
    <mergeCell ref="B2:J2"/>
    <mergeCell ref="B3:J3"/>
    <mergeCell ref="B4:B5"/>
    <mergeCell ref="C4:C5"/>
    <mergeCell ref="D4:D5"/>
    <mergeCell ref="E4:E5"/>
    <mergeCell ref="F4:H4"/>
    <mergeCell ref="I4:J4"/>
    <mergeCell ref="B32:J32"/>
  </mergeCells>
  <hyperlinks>
    <hyperlink ref="B35" r:id="rId1" display="http://observatorioemigracao.pt/np4/7196.html" xr:uid="{00000000-0004-0000-0500-000000000000}"/>
    <hyperlink ref="B35:C35" r:id="rId2" display="http://observatorioemigracao.pt/np4/7952.html" xr:uid="{00000000-0004-0000-0500-000001000000}"/>
    <hyperlink ref="C1" location="Índice!A1" display="ÍNDICE Ç" xr:uid="{00000000-0004-0000-0500-000002000000}"/>
  </hyperlinks>
  <pageMargins left="0.7" right="0.7" top="0.75" bottom="0.75" header="0.3" footer="0.3"/>
  <pageSetup paperSize="9" orientation="portrait" r:id="rId3"/>
  <drawing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X87"/>
  <sheetViews>
    <sheetView showGridLines="0" workbookViewId="0">
      <selection activeCell="C1" sqref="C1"/>
    </sheetView>
  </sheetViews>
  <sheetFormatPr defaultRowHeight="15" x14ac:dyDescent="0.25"/>
  <cols>
    <col min="1" max="1" width="12.7109375" customWidth="1"/>
    <col min="2" max="2" width="24.7109375" customWidth="1"/>
    <col min="3" max="22" width="12.7109375" customWidth="1"/>
  </cols>
  <sheetData>
    <row r="1" spans="1:23" s="13" customFormat="1" ht="30" customHeight="1" x14ac:dyDescent="0.25">
      <c r="A1" s="83"/>
      <c r="B1" s="216"/>
      <c r="C1" s="407" t="s">
        <v>347</v>
      </c>
      <c r="D1" s="14"/>
      <c r="M1" s="154"/>
    </row>
    <row r="2" spans="1:23" s="62" customFormat="1" ht="30" customHeight="1" x14ac:dyDescent="0.25">
      <c r="B2" s="448" t="s">
        <v>324</v>
      </c>
      <c r="C2" s="449"/>
      <c r="D2" s="449"/>
      <c r="E2" s="449"/>
      <c r="F2" s="449"/>
      <c r="G2" s="449"/>
      <c r="H2" s="449"/>
      <c r="I2" s="405"/>
      <c r="J2" s="405"/>
      <c r="K2" s="405"/>
      <c r="L2" s="405"/>
      <c r="M2" s="405"/>
      <c r="N2" s="405"/>
      <c r="O2" s="405"/>
      <c r="P2" s="405"/>
      <c r="Q2" s="405"/>
      <c r="R2" s="405"/>
      <c r="S2" s="405"/>
      <c r="T2" s="405"/>
      <c r="U2" s="405"/>
      <c r="V2" s="405"/>
    </row>
    <row r="3" spans="1:23" s="62" customFormat="1" ht="15" customHeight="1" thickBot="1" x14ac:dyDescent="0.3">
      <c r="B3" s="446" t="s">
        <v>253</v>
      </c>
      <c r="C3" s="447"/>
      <c r="D3" s="447"/>
      <c r="E3" s="447"/>
      <c r="F3" s="447"/>
      <c r="G3" s="447"/>
      <c r="H3" s="447"/>
      <c r="I3" s="447"/>
      <c r="J3" s="447"/>
      <c r="K3" s="447"/>
      <c r="L3" s="447"/>
      <c r="M3" s="447"/>
      <c r="N3" s="447"/>
      <c r="O3" s="447"/>
      <c r="P3" s="447"/>
      <c r="Q3" s="447"/>
      <c r="R3" s="447"/>
      <c r="S3" s="447"/>
      <c r="T3" s="447"/>
      <c r="U3" s="447"/>
      <c r="V3" s="447"/>
    </row>
    <row r="4" spans="1:23" s="62" customFormat="1" ht="30" customHeight="1" x14ac:dyDescent="0.25">
      <c r="B4" s="63" t="s">
        <v>60</v>
      </c>
      <c r="C4" s="64">
        <v>2001</v>
      </c>
      <c r="D4" s="64">
        <v>2002</v>
      </c>
      <c r="E4" s="64">
        <v>2003</v>
      </c>
      <c r="F4" s="64">
        <v>2004</v>
      </c>
      <c r="G4" s="64">
        <v>2005</v>
      </c>
      <c r="H4" s="64">
        <v>2006</v>
      </c>
      <c r="I4" s="64">
        <v>2007</v>
      </c>
      <c r="J4" s="64">
        <v>2008</v>
      </c>
      <c r="K4" s="64">
        <v>2009</v>
      </c>
      <c r="L4" s="64">
        <v>2010</v>
      </c>
      <c r="M4" s="64">
        <v>2011</v>
      </c>
      <c r="N4" s="64">
        <v>2012</v>
      </c>
      <c r="O4" s="64">
        <v>2013</v>
      </c>
      <c r="P4" s="64">
        <v>2014</v>
      </c>
      <c r="Q4" s="64">
        <v>2015</v>
      </c>
      <c r="R4" s="64">
        <v>2016</v>
      </c>
      <c r="S4" s="64">
        <v>2017</v>
      </c>
      <c r="T4" s="64">
        <v>2018</v>
      </c>
      <c r="U4" s="64">
        <v>2019</v>
      </c>
      <c r="V4" s="64">
        <v>2020</v>
      </c>
    </row>
    <row r="5" spans="1:23" s="62" customFormat="1" ht="30" customHeight="1" x14ac:dyDescent="0.25">
      <c r="B5" s="304" t="s">
        <v>8</v>
      </c>
      <c r="C5" s="305">
        <v>3736820</v>
      </c>
      <c r="D5" s="305">
        <v>2817880</v>
      </c>
      <c r="E5" s="305">
        <v>2433780</v>
      </c>
      <c r="F5" s="305">
        <v>2442160</v>
      </c>
      <c r="G5" s="305">
        <v>2277250</v>
      </c>
      <c r="H5" s="305">
        <v>2420270</v>
      </c>
      <c r="I5" s="305">
        <v>2588420</v>
      </c>
      <c r="J5" s="305">
        <v>2484680</v>
      </c>
      <c r="K5" s="305">
        <v>2281870</v>
      </c>
      <c r="L5" s="305">
        <v>2425900</v>
      </c>
      <c r="M5" s="305">
        <v>2430490</v>
      </c>
      <c r="N5" s="305">
        <v>2749460</v>
      </c>
      <c r="O5" s="305">
        <v>3015780</v>
      </c>
      <c r="P5" s="305">
        <v>3060710</v>
      </c>
      <c r="Q5" s="305">
        <v>3315620</v>
      </c>
      <c r="R5" s="305">
        <v>3343200</v>
      </c>
      <c r="S5" s="305">
        <v>3554750</v>
      </c>
      <c r="T5" s="396">
        <v>3604010</v>
      </c>
      <c r="U5" s="305">
        <v>3662130</v>
      </c>
      <c r="V5" s="305">
        <v>3612860</v>
      </c>
      <c r="W5" s="244"/>
    </row>
    <row r="6" spans="1:23" s="61" customFormat="1" ht="15" customHeight="1" x14ac:dyDescent="0.25">
      <c r="A6" s="62"/>
      <c r="B6" s="264" t="s">
        <v>9</v>
      </c>
      <c r="C6" s="301">
        <v>12830</v>
      </c>
      <c r="D6" s="301">
        <v>8660</v>
      </c>
      <c r="E6" s="301">
        <v>8990</v>
      </c>
      <c r="F6" s="301">
        <v>14170</v>
      </c>
      <c r="G6" s="301">
        <v>5540</v>
      </c>
      <c r="H6" s="301">
        <v>6840</v>
      </c>
      <c r="I6" s="301">
        <v>7920</v>
      </c>
      <c r="J6" s="301">
        <v>9850</v>
      </c>
      <c r="K6" s="301">
        <v>5110</v>
      </c>
      <c r="L6" s="301">
        <v>6710</v>
      </c>
      <c r="M6" s="301">
        <v>8200</v>
      </c>
      <c r="N6" s="301">
        <v>7860</v>
      </c>
      <c r="O6" s="301">
        <v>6560</v>
      </c>
      <c r="P6" s="301">
        <v>8760</v>
      </c>
      <c r="Q6" s="301">
        <v>8570</v>
      </c>
      <c r="R6" s="301">
        <v>9980</v>
      </c>
      <c r="S6" s="301">
        <v>27030</v>
      </c>
      <c r="T6" s="301">
        <v>42000</v>
      </c>
      <c r="U6" s="301">
        <v>49600</v>
      </c>
      <c r="V6" s="301">
        <v>34650</v>
      </c>
    </row>
    <row r="7" spans="1:23" s="61" customFormat="1" ht="15" customHeight="1" x14ac:dyDescent="0.25">
      <c r="A7" s="62"/>
      <c r="B7" s="245" t="s">
        <v>10</v>
      </c>
      <c r="C7" s="302">
        <v>325240</v>
      </c>
      <c r="D7" s="302">
        <v>205810</v>
      </c>
      <c r="E7" s="302">
        <v>205640</v>
      </c>
      <c r="F7" s="302">
        <v>178780</v>
      </c>
      <c r="G7" s="302">
        <v>164520</v>
      </c>
      <c r="H7" s="302">
        <v>168900</v>
      </c>
      <c r="I7" s="302">
        <v>170560</v>
      </c>
      <c r="J7" s="302">
        <v>147660</v>
      </c>
      <c r="K7" s="302">
        <v>120860</v>
      </c>
      <c r="L7" s="302">
        <v>120420</v>
      </c>
      <c r="M7" s="302">
        <v>113420</v>
      </c>
      <c r="N7" s="302">
        <v>172940</v>
      </c>
      <c r="O7" s="302">
        <v>197250</v>
      </c>
      <c r="P7" s="302">
        <v>196190</v>
      </c>
      <c r="Q7" s="302">
        <v>255470</v>
      </c>
      <c r="R7" s="302">
        <v>253710</v>
      </c>
      <c r="S7" s="302">
        <v>240440</v>
      </c>
      <c r="T7" s="302">
        <v>242520</v>
      </c>
      <c r="U7" s="302">
        <v>274470</v>
      </c>
      <c r="V7" s="302">
        <v>225870</v>
      </c>
    </row>
    <row r="8" spans="1:23" s="61" customFormat="1" ht="15" customHeight="1" x14ac:dyDescent="0.25">
      <c r="A8" s="62"/>
      <c r="B8" s="245" t="s">
        <v>11</v>
      </c>
      <c r="C8" s="302">
        <v>8790</v>
      </c>
      <c r="D8" s="302">
        <v>14280</v>
      </c>
      <c r="E8" s="302">
        <v>9450</v>
      </c>
      <c r="F8" s="302">
        <v>20640</v>
      </c>
      <c r="G8" s="302">
        <v>23350</v>
      </c>
      <c r="H8" s="302">
        <v>32950</v>
      </c>
      <c r="I8" s="302">
        <v>48110</v>
      </c>
      <c r="J8" s="302">
        <v>70860</v>
      </c>
      <c r="K8" s="302">
        <v>103470</v>
      </c>
      <c r="L8" s="302">
        <v>134870</v>
      </c>
      <c r="M8" s="302">
        <v>147320</v>
      </c>
      <c r="N8" s="302">
        <v>270690</v>
      </c>
      <c r="O8" s="302">
        <v>304330</v>
      </c>
      <c r="P8" s="302">
        <v>247960</v>
      </c>
      <c r="Q8" s="302">
        <v>213120</v>
      </c>
      <c r="R8" s="302">
        <v>205890</v>
      </c>
      <c r="S8" s="302">
        <v>245080</v>
      </c>
      <c r="T8" s="302">
        <v>223010</v>
      </c>
      <c r="U8" s="302">
        <v>248360</v>
      </c>
      <c r="V8" s="302">
        <v>245530</v>
      </c>
    </row>
    <row r="9" spans="1:23" s="61" customFormat="1" ht="15" customHeight="1" x14ac:dyDescent="0.25">
      <c r="A9" s="62"/>
      <c r="B9" s="245" t="s">
        <v>12</v>
      </c>
      <c r="C9" s="302">
        <v>390</v>
      </c>
      <c r="D9" s="302">
        <v>40</v>
      </c>
      <c r="E9" s="302">
        <v>100</v>
      </c>
      <c r="F9" s="302">
        <v>320</v>
      </c>
      <c r="G9" s="302">
        <v>110</v>
      </c>
      <c r="H9" s="302">
        <v>90</v>
      </c>
      <c r="I9" s="302">
        <v>110</v>
      </c>
      <c r="J9" s="302">
        <v>230</v>
      </c>
      <c r="K9" s="302">
        <v>420</v>
      </c>
      <c r="L9" s="302">
        <v>650</v>
      </c>
      <c r="M9" s="302">
        <v>790</v>
      </c>
      <c r="N9" s="302">
        <v>590</v>
      </c>
      <c r="O9" s="302">
        <v>830</v>
      </c>
      <c r="P9" s="302">
        <v>220</v>
      </c>
      <c r="Q9" s="302">
        <v>200</v>
      </c>
      <c r="R9" s="302">
        <v>160</v>
      </c>
      <c r="S9" s="302">
        <v>120</v>
      </c>
      <c r="T9" s="302">
        <v>80</v>
      </c>
      <c r="U9" s="302">
        <v>50</v>
      </c>
      <c r="V9" s="302">
        <v>80</v>
      </c>
    </row>
    <row r="10" spans="1:23" s="61" customFormat="1" ht="15" customHeight="1" x14ac:dyDescent="0.25">
      <c r="A10" s="62"/>
      <c r="B10" s="245" t="s">
        <v>13</v>
      </c>
      <c r="C10" s="302">
        <v>100</v>
      </c>
      <c r="D10" s="302">
        <v>30</v>
      </c>
      <c r="E10" s="302">
        <v>70</v>
      </c>
      <c r="F10" s="302">
        <v>30</v>
      </c>
      <c r="G10" s="302">
        <v>10</v>
      </c>
      <c r="H10" s="302">
        <v>90</v>
      </c>
      <c r="I10" s="302">
        <v>20</v>
      </c>
      <c r="J10" s="302">
        <v>30</v>
      </c>
      <c r="K10" s="302">
        <v>70</v>
      </c>
      <c r="L10" s="302">
        <v>50</v>
      </c>
      <c r="M10" s="302">
        <v>60</v>
      </c>
      <c r="N10" s="302">
        <v>50</v>
      </c>
      <c r="O10" s="302">
        <v>40</v>
      </c>
      <c r="P10" s="302">
        <v>30</v>
      </c>
      <c r="Q10" s="302">
        <v>30</v>
      </c>
      <c r="R10" s="302">
        <v>10</v>
      </c>
      <c r="S10" s="302">
        <v>10</v>
      </c>
      <c r="T10" s="302">
        <v>0</v>
      </c>
      <c r="U10" s="302">
        <v>0</v>
      </c>
      <c r="V10" s="302">
        <v>10</v>
      </c>
    </row>
    <row r="11" spans="1:23" s="61" customFormat="1" ht="15" customHeight="1" x14ac:dyDescent="0.25">
      <c r="A11" s="62"/>
      <c r="B11" s="245" t="s">
        <v>14</v>
      </c>
      <c r="C11" s="302">
        <v>230</v>
      </c>
      <c r="D11" s="302">
        <v>70</v>
      </c>
      <c r="E11" s="302">
        <v>100</v>
      </c>
      <c r="F11" s="302">
        <v>120</v>
      </c>
      <c r="G11" s="302">
        <v>30</v>
      </c>
      <c r="H11" s="302">
        <v>30</v>
      </c>
      <c r="I11" s="302">
        <v>90</v>
      </c>
      <c r="J11" s="302">
        <v>310</v>
      </c>
      <c r="K11" s="302">
        <v>1000</v>
      </c>
      <c r="L11" s="302">
        <v>1020</v>
      </c>
      <c r="M11" s="302">
        <v>330</v>
      </c>
      <c r="N11" s="302">
        <v>390</v>
      </c>
      <c r="O11" s="302">
        <v>450</v>
      </c>
      <c r="P11" s="302">
        <v>910</v>
      </c>
      <c r="Q11" s="302">
        <v>910</v>
      </c>
      <c r="R11" s="302">
        <v>740</v>
      </c>
      <c r="S11" s="302">
        <v>1300</v>
      </c>
      <c r="T11" s="302">
        <v>2270</v>
      </c>
      <c r="U11" s="302">
        <v>1600</v>
      </c>
      <c r="V11" s="302">
        <v>800</v>
      </c>
    </row>
    <row r="12" spans="1:23" s="61" customFormat="1" ht="15" customHeight="1" x14ac:dyDescent="0.25">
      <c r="A12" s="62"/>
      <c r="B12" s="245" t="s">
        <v>15</v>
      </c>
      <c r="C12" s="302">
        <v>7790</v>
      </c>
      <c r="D12" s="302">
        <v>5740</v>
      </c>
      <c r="E12" s="302">
        <v>9420</v>
      </c>
      <c r="F12" s="302">
        <v>6860</v>
      </c>
      <c r="G12" s="302">
        <v>5310</v>
      </c>
      <c r="H12" s="302">
        <v>3880</v>
      </c>
      <c r="I12" s="302">
        <v>3690</v>
      </c>
      <c r="J12" s="302">
        <v>2610</v>
      </c>
      <c r="K12" s="302">
        <v>3800</v>
      </c>
      <c r="L12" s="302">
        <v>3190</v>
      </c>
      <c r="M12" s="302">
        <v>2970</v>
      </c>
      <c r="N12" s="302">
        <v>4170</v>
      </c>
      <c r="O12" s="302">
        <v>3220</v>
      </c>
      <c r="P12" s="302">
        <v>4540</v>
      </c>
      <c r="Q12" s="302">
        <v>3420</v>
      </c>
      <c r="R12" s="302">
        <v>3510</v>
      </c>
      <c r="S12" s="302">
        <v>4430</v>
      </c>
      <c r="T12" s="302">
        <v>4510</v>
      </c>
      <c r="U12" s="302">
        <v>3950</v>
      </c>
      <c r="V12" s="302">
        <v>3680</v>
      </c>
    </row>
    <row r="13" spans="1:23" s="61" customFormat="1" ht="15" customHeight="1" x14ac:dyDescent="0.25">
      <c r="A13" s="62"/>
      <c r="B13" s="245" t="s">
        <v>16</v>
      </c>
      <c r="C13" s="302">
        <v>1730</v>
      </c>
      <c r="D13" s="302">
        <v>1930</v>
      </c>
      <c r="E13" s="302">
        <v>1250</v>
      </c>
      <c r="F13" s="302">
        <v>3400</v>
      </c>
      <c r="G13" s="302">
        <v>1040</v>
      </c>
      <c r="H13" s="302">
        <v>1420</v>
      </c>
      <c r="I13" s="302">
        <v>3690</v>
      </c>
      <c r="J13" s="302">
        <v>3590</v>
      </c>
      <c r="K13" s="302">
        <v>3980</v>
      </c>
      <c r="L13" s="302">
        <v>6080</v>
      </c>
      <c r="M13" s="302">
        <v>6980</v>
      </c>
      <c r="N13" s="302">
        <v>7730</v>
      </c>
      <c r="O13" s="302">
        <v>9170</v>
      </c>
      <c r="P13" s="302">
        <v>7250</v>
      </c>
      <c r="Q13" s="302">
        <v>7660</v>
      </c>
      <c r="R13" s="302">
        <v>7020</v>
      </c>
      <c r="S13" s="302">
        <v>8710</v>
      </c>
      <c r="T13" s="302">
        <v>8290</v>
      </c>
      <c r="U13" s="302">
        <v>9550</v>
      </c>
      <c r="V13" s="302">
        <v>8840</v>
      </c>
    </row>
    <row r="14" spans="1:23" s="61" customFormat="1" ht="15" customHeight="1" x14ac:dyDescent="0.25">
      <c r="A14" s="62"/>
      <c r="B14" s="245" t="s">
        <v>17</v>
      </c>
      <c r="C14" s="302">
        <v>45800</v>
      </c>
      <c r="D14" s="302">
        <v>27390</v>
      </c>
      <c r="E14" s="302">
        <v>25190</v>
      </c>
      <c r="F14" s="302">
        <v>21470</v>
      </c>
      <c r="G14" s="302">
        <v>20610</v>
      </c>
      <c r="H14" s="302">
        <v>28250</v>
      </c>
      <c r="I14" s="302">
        <v>37890</v>
      </c>
      <c r="J14" s="302">
        <v>35670</v>
      </c>
      <c r="K14" s="302">
        <v>30990</v>
      </c>
      <c r="L14" s="302">
        <v>34420</v>
      </c>
      <c r="M14" s="302">
        <v>38080</v>
      </c>
      <c r="N14" s="302">
        <v>52020</v>
      </c>
      <c r="O14" s="302">
        <v>67210</v>
      </c>
      <c r="P14" s="302">
        <v>77900</v>
      </c>
      <c r="Q14" s="302">
        <v>66600</v>
      </c>
      <c r="R14" s="302">
        <v>78900</v>
      </c>
      <c r="S14" s="302">
        <v>66500</v>
      </c>
      <c r="T14" s="302">
        <v>58580</v>
      </c>
      <c r="U14" s="302">
        <v>56280</v>
      </c>
      <c r="V14" s="302">
        <v>58900</v>
      </c>
    </row>
    <row r="15" spans="1:23" s="61" customFormat="1" ht="15" customHeight="1" x14ac:dyDescent="0.25">
      <c r="A15" s="62"/>
      <c r="B15" s="245" t="s">
        <v>18</v>
      </c>
      <c r="C15" s="302">
        <v>14130</v>
      </c>
      <c r="D15" s="302">
        <v>16260.000000000002</v>
      </c>
      <c r="E15" s="302">
        <v>9480</v>
      </c>
      <c r="F15" s="302">
        <v>6580</v>
      </c>
      <c r="G15" s="302">
        <v>8870</v>
      </c>
      <c r="H15" s="302">
        <v>8189.9999999999991</v>
      </c>
      <c r="I15" s="302">
        <v>7810</v>
      </c>
      <c r="J15" s="302">
        <v>9760</v>
      </c>
      <c r="K15" s="302">
        <v>8910</v>
      </c>
      <c r="L15" s="302">
        <v>10590</v>
      </c>
      <c r="M15" s="302">
        <v>8730</v>
      </c>
      <c r="N15" s="302">
        <v>10730</v>
      </c>
      <c r="O15" s="302">
        <v>16520</v>
      </c>
      <c r="P15" s="302">
        <v>26830</v>
      </c>
      <c r="Q15" s="302">
        <v>19950</v>
      </c>
      <c r="R15" s="302">
        <v>21200</v>
      </c>
      <c r="S15" s="302">
        <v>24820</v>
      </c>
      <c r="T15" s="302">
        <v>19220</v>
      </c>
      <c r="U15" s="302">
        <v>15890</v>
      </c>
      <c r="V15" s="302">
        <v>12720</v>
      </c>
    </row>
    <row r="16" spans="1:23" s="61" customFormat="1" ht="15" customHeight="1" x14ac:dyDescent="0.25">
      <c r="A16" s="62"/>
      <c r="B16" s="245" t="s">
        <v>19</v>
      </c>
      <c r="C16" s="302">
        <v>20</v>
      </c>
      <c r="D16" s="302">
        <v>40</v>
      </c>
      <c r="E16" s="302">
        <v>20</v>
      </c>
      <c r="F16" s="302">
        <v>10</v>
      </c>
      <c r="G16" s="302">
        <v>20</v>
      </c>
      <c r="H16" s="302">
        <v>20</v>
      </c>
      <c r="I16" s="302">
        <v>80</v>
      </c>
      <c r="J16" s="302">
        <v>100</v>
      </c>
      <c r="K16" s="302">
        <v>130</v>
      </c>
      <c r="L16" s="302">
        <v>290</v>
      </c>
      <c r="M16" s="302">
        <v>190</v>
      </c>
      <c r="N16" s="302">
        <v>260</v>
      </c>
      <c r="O16" s="302">
        <v>530</v>
      </c>
      <c r="P16" s="302">
        <v>120</v>
      </c>
      <c r="Q16" s="302">
        <v>140</v>
      </c>
      <c r="R16" s="302">
        <v>90</v>
      </c>
      <c r="S16" s="302">
        <v>1130</v>
      </c>
      <c r="T16" s="302">
        <v>1090</v>
      </c>
      <c r="U16" s="302">
        <v>1000</v>
      </c>
      <c r="V16" s="302">
        <v>1020</v>
      </c>
    </row>
    <row r="17" spans="1:22" s="61" customFormat="1" ht="15" customHeight="1" x14ac:dyDescent="0.25">
      <c r="A17" s="62"/>
      <c r="B17" s="245" t="s">
        <v>20</v>
      </c>
      <c r="C17" s="302">
        <v>1060</v>
      </c>
      <c r="D17" s="302">
        <v>1370</v>
      </c>
      <c r="E17" s="302">
        <v>1710</v>
      </c>
      <c r="F17" s="302">
        <v>3010</v>
      </c>
      <c r="G17" s="302">
        <v>2020</v>
      </c>
      <c r="H17" s="302">
        <v>2880</v>
      </c>
      <c r="I17" s="302">
        <v>2600</v>
      </c>
      <c r="J17" s="302">
        <v>2150</v>
      </c>
      <c r="K17" s="302">
        <v>2460</v>
      </c>
      <c r="L17" s="302">
        <v>3120</v>
      </c>
      <c r="M17" s="302">
        <v>2830</v>
      </c>
      <c r="N17" s="302">
        <v>2390</v>
      </c>
      <c r="O17" s="302">
        <v>3440</v>
      </c>
      <c r="P17" s="302">
        <v>3000</v>
      </c>
      <c r="Q17" s="302">
        <v>1640</v>
      </c>
      <c r="R17" s="302">
        <v>1740</v>
      </c>
      <c r="S17" s="302">
        <v>2250</v>
      </c>
      <c r="T17" s="302">
        <v>3180</v>
      </c>
      <c r="U17" s="302">
        <v>1950</v>
      </c>
      <c r="V17" s="302">
        <v>1690</v>
      </c>
    </row>
    <row r="18" spans="1:22" s="61" customFormat="1" ht="15" customHeight="1" x14ac:dyDescent="0.25">
      <c r="A18" s="62"/>
      <c r="B18" s="245" t="s">
        <v>21</v>
      </c>
      <c r="C18" s="302">
        <v>114680</v>
      </c>
      <c r="D18" s="302">
        <v>91100</v>
      </c>
      <c r="E18" s="302">
        <v>83160</v>
      </c>
      <c r="F18" s="302">
        <v>73950</v>
      </c>
      <c r="G18" s="302">
        <v>73300</v>
      </c>
      <c r="H18" s="302">
        <v>68490</v>
      </c>
      <c r="I18" s="302">
        <v>76410</v>
      </c>
      <c r="J18" s="302">
        <v>56760</v>
      </c>
      <c r="K18" s="302">
        <v>41870</v>
      </c>
      <c r="L18" s="302">
        <v>46250</v>
      </c>
      <c r="M18" s="302">
        <v>40220</v>
      </c>
      <c r="N18" s="302">
        <v>45900</v>
      </c>
      <c r="O18" s="302">
        <v>42790</v>
      </c>
      <c r="P18" s="302">
        <v>62890</v>
      </c>
      <c r="Q18" s="302">
        <v>32490.000000000004</v>
      </c>
      <c r="R18" s="302">
        <v>31400</v>
      </c>
      <c r="S18" s="302">
        <v>25610</v>
      </c>
      <c r="T18" s="302">
        <v>21510</v>
      </c>
      <c r="U18" s="302">
        <v>21610</v>
      </c>
      <c r="V18" s="302">
        <v>21990</v>
      </c>
    </row>
    <row r="19" spans="1:22" s="61" customFormat="1" ht="15" customHeight="1" x14ac:dyDescent="0.25">
      <c r="A19" s="62"/>
      <c r="B19" s="245" t="s">
        <v>22</v>
      </c>
      <c r="C19" s="302">
        <v>110</v>
      </c>
      <c r="D19" s="302">
        <v>100</v>
      </c>
      <c r="E19" s="302">
        <v>200</v>
      </c>
      <c r="F19" s="302">
        <v>380</v>
      </c>
      <c r="G19" s="302">
        <v>340</v>
      </c>
      <c r="H19" s="302">
        <v>30</v>
      </c>
      <c r="I19" s="302">
        <v>280</v>
      </c>
      <c r="J19" s="302">
        <v>270</v>
      </c>
      <c r="K19" s="302">
        <v>480</v>
      </c>
      <c r="L19" s="302">
        <v>1390</v>
      </c>
      <c r="M19" s="302">
        <v>490</v>
      </c>
      <c r="N19" s="302">
        <v>580</v>
      </c>
      <c r="O19" s="302">
        <v>1670</v>
      </c>
      <c r="P19" s="302">
        <v>2029.9999999999998</v>
      </c>
      <c r="Q19" s="302">
        <v>2040</v>
      </c>
      <c r="R19" s="302">
        <v>1910</v>
      </c>
      <c r="S19" s="302">
        <v>2020</v>
      </c>
      <c r="T19" s="302">
        <v>1650</v>
      </c>
      <c r="U19" s="302">
        <v>1000</v>
      </c>
      <c r="V19" s="302">
        <v>260</v>
      </c>
    </row>
    <row r="20" spans="1:22" s="61" customFormat="1" ht="15" customHeight="1" x14ac:dyDescent="0.25">
      <c r="A20" s="62"/>
      <c r="B20" s="245" t="s">
        <v>23</v>
      </c>
      <c r="C20" s="302">
        <v>440</v>
      </c>
      <c r="D20" s="302">
        <v>430</v>
      </c>
      <c r="E20" s="302">
        <v>170</v>
      </c>
      <c r="F20" s="302">
        <v>150</v>
      </c>
      <c r="G20" s="302">
        <v>210</v>
      </c>
      <c r="H20" s="302">
        <v>150</v>
      </c>
      <c r="I20" s="302">
        <v>490</v>
      </c>
      <c r="J20" s="302">
        <v>550</v>
      </c>
      <c r="K20" s="302">
        <v>880</v>
      </c>
      <c r="L20" s="302">
        <v>660</v>
      </c>
      <c r="M20" s="302">
        <v>960</v>
      </c>
      <c r="N20" s="302">
        <v>1250</v>
      </c>
      <c r="O20" s="302">
        <v>980</v>
      </c>
      <c r="P20" s="302">
        <v>60</v>
      </c>
      <c r="Q20" s="302">
        <v>120</v>
      </c>
      <c r="R20" s="302">
        <v>60</v>
      </c>
      <c r="S20" s="302">
        <v>30</v>
      </c>
      <c r="T20" s="302">
        <v>30</v>
      </c>
      <c r="U20" s="302">
        <v>20</v>
      </c>
      <c r="V20" s="302">
        <v>40</v>
      </c>
    </row>
    <row r="21" spans="1:22" s="92" customFormat="1" ht="15" customHeight="1" x14ac:dyDescent="0.25">
      <c r="A21" s="91"/>
      <c r="B21" s="245" t="s">
        <v>145</v>
      </c>
      <c r="C21" s="302">
        <v>10</v>
      </c>
      <c r="D21" s="302">
        <v>10</v>
      </c>
      <c r="E21" s="302">
        <v>10</v>
      </c>
      <c r="F21" s="302">
        <v>50</v>
      </c>
      <c r="G21" s="302">
        <v>0</v>
      </c>
      <c r="H21" s="302">
        <v>0</v>
      </c>
      <c r="I21" s="302">
        <v>60</v>
      </c>
      <c r="J21" s="302">
        <v>10</v>
      </c>
      <c r="K21" s="302">
        <v>170</v>
      </c>
      <c r="L21" s="302">
        <v>60</v>
      </c>
      <c r="M21" s="302">
        <v>120</v>
      </c>
      <c r="N21" s="302">
        <v>130</v>
      </c>
      <c r="O21" s="302">
        <v>190</v>
      </c>
      <c r="P21" s="302">
        <v>300</v>
      </c>
      <c r="Q21" s="302">
        <v>260</v>
      </c>
      <c r="R21" s="302">
        <v>210</v>
      </c>
      <c r="S21" s="302">
        <v>260</v>
      </c>
      <c r="T21" s="302">
        <v>460</v>
      </c>
      <c r="U21" s="302">
        <v>190</v>
      </c>
      <c r="V21" s="302">
        <v>240</v>
      </c>
    </row>
    <row r="22" spans="1:22" s="61" customFormat="1" ht="15" customHeight="1" x14ac:dyDescent="0.25">
      <c r="A22" s="62"/>
      <c r="B22" s="245" t="s">
        <v>24</v>
      </c>
      <c r="C22" s="302">
        <v>10</v>
      </c>
      <c r="D22" s="302">
        <v>70</v>
      </c>
      <c r="E22" s="302">
        <v>30</v>
      </c>
      <c r="F22" s="302">
        <v>0</v>
      </c>
      <c r="G22" s="302">
        <v>0</v>
      </c>
      <c r="H22" s="302">
        <v>10</v>
      </c>
      <c r="I22" s="302">
        <v>70</v>
      </c>
      <c r="J22" s="302">
        <v>80</v>
      </c>
      <c r="K22" s="302">
        <v>90</v>
      </c>
      <c r="L22" s="302">
        <v>180</v>
      </c>
      <c r="M22" s="302">
        <v>130</v>
      </c>
      <c r="N22" s="302">
        <v>120</v>
      </c>
      <c r="O22" s="302">
        <v>80</v>
      </c>
      <c r="P22" s="302">
        <v>60</v>
      </c>
      <c r="Q22" s="302">
        <v>40</v>
      </c>
      <c r="R22" s="302">
        <v>20</v>
      </c>
      <c r="S22" s="302">
        <v>130</v>
      </c>
      <c r="T22" s="302">
        <v>100</v>
      </c>
      <c r="U22" s="302">
        <v>40</v>
      </c>
      <c r="V22" s="302">
        <v>70</v>
      </c>
    </row>
    <row r="23" spans="1:22" s="61" customFormat="1" ht="15" customHeight="1" x14ac:dyDescent="0.25">
      <c r="A23" s="62"/>
      <c r="B23" s="245" t="s">
        <v>267</v>
      </c>
      <c r="C23" s="302">
        <v>40</v>
      </c>
      <c r="D23" s="302">
        <v>10</v>
      </c>
      <c r="E23" s="302">
        <v>80</v>
      </c>
      <c r="F23" s="302">
        <v>70</v>
      </c>
      <c r="G23" s="302">
        <v>70</v>
      </c>
      <c r="H23" s="302">
        <v>40</v>
      </c>
      <c r="I23" s="302">
        <v>260</v>
      </c>
      <c r="J23" s="302">
        <v>100</v>
      </c>
      <c r="K23" s="302">
        <v>120</v>
      </c>
      <c r="L23" s="302">
        <v>110</v>
      </c>
      <c r="M23" s="302">
        <v>120</v>
      </c>
      <c r="N23" s="302">
        <v>140</v>
      </c>
      <c r="O23" s="302">
        <v>100</v>
      </c>
      <c r="P23" s="302">
        <v>170</v>
      </c>
      <c r="Q23" s="302">
        <v>240</v>
      </c>
      <c r="R23" s="302">
        <v>180</v>
      </c>
      <c r="S23" s="302">
        <v>350</v>
      </c>
      <c r="T23" s="302">
        <v>320</v>
      </c>
      <c r="U23" s="302">
        <v>260</v>
      </c>
      <c r="V23" s="302">
        <v>70</v>
      </c>
    </row>
    <row r="24" spans="1:22" s="61" customFormat="1" ht="15" customHeight="1" x14ac:dyDescent="0.25">
      <c r="A24" s="62"/>
      <c r="B24" s="245" t="s">
        <v>25</v>
      </c>
      <c r="C24" s="302">
        <v>7450</v>
      </c>
      <c r="D24" s="302">
        <v>4360</v>
      </c>
      <c r="E24" s="302">
        <v>3160</v>
      </c>
      <c r="F24" s="302">
        <v>3730</v>
      </c>
      <c r="G24" s="302">
        <v>2280</v>
      </c>
      <c r="H24" s="302">
        <v>3050</v>
      </c>
      <c r="I24" s="302">
        <v>3410</v>
      </c>
      <c r="J24" s="302">
        <v>3280</v>
      </c>
      <c r="K24" s="302">
        <v>3900</v>
      </c>
      <c r="L24" s="302">
        <v>4630</v>
      </c>
      <c r="M24" s="302">
        <v>3200</v>
      </c>
      <c r="N24" s="302">
        <v>4610</v>
      </c>
      <c r="O24" s="302">
        <v>6020</v>
      </c>
      <c r="P24" s="302">
        <v>3260</v>
      </c>
      <c r="Q24" s="302">
        <v>3680</v>
      </c>
      <c r="R24" s="302">
        <v>4670</v>
      </c>
      <c r="S24" s="302">
        <v>4070.0000000000005</v>
      </c>
      <c r="T24" s="302">
        <v>3860</v>
      </c>
      <c r="U24" s="302">
        <v>4460</v>
      </c>
      <c r="V24" s="302">
        <v>4490</v>
      </c>
    </row>
    <row r="25" spans="1:22" s="61" customFormat="1" ht="15" customHeight="1" x14ac:dyDescent="0.25">
      <c r="A25" s="62"/>
      <c r="B25" s="245" t="s">
        <v>268</v>
      </c>
      <c r="C25" s="302">
        <v>70</v>
      </c>
      <c r="D25" s="302">
        <v>70</v>
      </c>
      <c r="E25" s="302">
        <v>20</v>
      </c>
      <c r="F25" s="302">
        <v>20</v>
      </c>
      <c r="G25" s="302">
        <v>20</v>
      </c>
      <c r="H25" s="302">
        <v>60</v>
      </c>
      <c r="I25" s="302">
        <v>130</v>
      </c>
      <c r="J25" s="302">
        <v>70</v>
      </c>
      <c r="K25" s="302">
        <v>330</v>
      </c>
      <c r="L25" s="302">
        <v>140</v>
      </c>
      <c r="M25" s="302">
        <v>360</v>
      </c>
      <c r="N25" s="302">
        <v>370</v>
      </c>
      <c r="O25" s="302">
        <v>180</v>
      </c>
      <c r="P25" s="302">
        <v>90</v>
      </c>
      <c r="Q25" s="302">
        <v>140</v>
      </c>
      <c r="R25" s="302">
        <v>80</v>
      </c>
      <c r="S25" s="302">
        <v>430</v>
      </c>
      <c r="T25" s="302">
        <v>280</v>
      </c>
      <c r="U25" s="302">
        <v>430</v>
      </c>
      <c r="V25" s="302">
        <v>400</v>
      </c>
    </row>
    <row r="26" spans="1:22" s="61" customFormat="1" ht="15" customHeight="1" x14ac:dyDescent="0.25">
      <c r="A26" s="62"/>
      <c r="B26" s="245" t="s">
        <v>277</v>
      </c>
      <c r="C26" s="302">
        <v>250</v>
      </c>
      <c r="D26" s="302">
        <v>310</v>
      </c>
      <c r="E26" s="302">
        <v>110</v>
      </c>
      <c r="F26" s="302">
        <v>240</v>
      </c>
      <c r="G26" s="302">
        <v>730</v>
      </c>
      <c r="H26" s="302">
        <v>390</v>
      </c>
      <c r="I26" s="302">
        <v>790</v>
      </c>
      <c r="J26" s="302">
        <v>1830</v>
      </c>
      <c r="K26" s="302">
        <v>1990</v>
      </c>
      <c r="L26" s="302">
        <v>3000</v>
      </c>
      <c r="M26" s="302">
        <v>2870</v>
      </c>
      <c r="N26" s="302">
        <v>2920</v>
      </c>
      <c r="O26" s="302">
        <v>4040</v>
      </c>
      <c r="P26" s="302">
        <v>390</v>
      </c>
      <c r="Q26" s="302">
        <v>690</v>
      </c>
      <c r="R26" s="302">
        <v>740</v>
      </c>
      <c r="S26" s="302">
        <v>550</v>
      </c>
      <c r="T26" s="302">
        <v>610</v>
      </c>
      <c r="U26" s="302">
        <v>340</v>
      </c>
      <c r="V26" s="302">
        <v>590</v>
      </c>
    </row>
    <row r="27" spans="1:22" s="61" customFormat="1" ht="15" customHeight="1" x14ac:dyDescent="0.25">
      <c r="A27" s="62"/>
      <c r="B27" s="245" t="s">
        <v>26</v>
      </c>
      <c r="C27" s="302">
        <v>0</v>
      </c>
      <c r="D27" s="302">
        <v>10</v>
      </c>
      <c r="E27" s="302">
        <v>10</v>
      </c>
      <c r="F27" s="302">
        <v>40</v>
      </c>
      <c r="G27" s="302">
        <v>10</v>
      </c>
      <c r="H27" s="302">
        <v>40</v>
      </c>
      <c r="I27" s="302">
        <v>90</v>
      </c>
      <c r="J27" s="302">
        <v>160</v>
      </c>
      <c r="K27" s="302">
        <v>150</v>
      </c>
      <c r="L27" s="302">
        <v>160</v>
      </c>
      <c r="M27" s="302">
        <v>250</v>
      </c>
      <c r="N27" s="302">
        <v>350</v>
      </c>
      <c r="O27" s="302">
        <v>570</v>
      </c>
      <c r="P27" s="302">
        <v>190</v>
      </c>
      <c r="Q27" s="302">
        <v>150</v>
      </c>
      <c r="R27" s="302">
        <v>140</v>
      </c>
      <c r="S27" s="302">
        <v>170</v>
      </c>
      <c r="T27" s="302">
        <v>450</v>
      </c>
      <c r="U27" s="302">
        <v>320</v>
      </c>
      <c r="V27" s="302">
        <v>170</v>
      </c>
    </row>
    <row r="28" spans="1:22" s="61" customFormat="1" ht="15" customHeight="1" x14ac:dyDescent="0.25">
      <c r="A28" s="62"/>
      <c r="B28" s="245" t="s">
        <v>27</v>
      </c>
      <c r="C28" s="302">
        <v>20</v>
      </c>
      <c r="D28" s="302">
        <v>50</v>
      </c>
      <c r="E28" s="302">
        <v>40</v>
      </c>
      <c r="F28" s="302">
        <v>50</v>
      </c>
      <c r="G28" s="302">
        <v>30</v>
      </c>
      <c r="H28" s="302">
        <v>30</v>
      </c>
      <c r="I28" s="302">
        <v>80</v>
      </c>
      <c r="J28" s="302">
        <v>150</v>
      </c>
      <c r="K28" s="302">
        <v>130</v>
      </c>
      <c r="L28" s="302">
        <v>180</v>
      </c>
      <c r="M28" s="302">
        <v>160</v>
      </c>
      <c r="N28" s="302">
        <v>240</v>
      </c>
      <c r="O28" s="302">
        <v>400</v>
      </c>
      <c r="P28" s="302">
        <v>20</v>
      </c>
      <c r="Q28" s="302">
        <v>10</v>
      </c>
      <c r="R28" s="302">
        <v>0</v>
      </c>
      <c r="S28" s="302">
        <v>170</v>
      </c>
      <c r="T28" s="302">
        <v>180</v>
      </c>
      <c r="U28" s="302">
        <v>200</v>
      </c>
      <c r="V28" s="302">
        <v>30</v>
      </c>
    </row>
    <row r="29" spans="1:22" s="61" customFormat="1" ht="15" customHeight="1" x14ac:dyDescent="0.25">
      <c r="A29" s="62"/>
      <c r="B29" s="245" t="s">
        <v>28</v>
      </c>
      <c r="C29" s="302">
        <v>58190</v>
      </c>
      <c r="D29" s="302">
        <v>77950</v>
      </c>
      <c r="E29" s="302">
        <v>69890</v>
      </c>
      <c r="F29" s="302">
        <v>60970</v>
      </c>
      <c r="G29" s="302">
        <v>51560</v>
      </c>
      <c r="H29" s="302">
        <v>61810</v>
      </c>
      <c r="I29" s="302">
        <v>96690</v>
      </c>
      <c r="J29" s="302">
        <v>126230</v>
      </c>
      <c r="K29" s="302">
        <v>123820</v>
      </c>
      <c r="L29" s="302">
        <v>111030</v>
      </c>
      <c r="M29" s="302">
        <v>88410</v>
      </c>
      <c r="N29" s="302">
        <v>129910</v>
      </c>
      <c r="O29" s="302">
        <v>156700</v>
      </c>
      <c r="P29" s="302">
        <v>166930</v>
      </c>
      <c r="Q29" s="302">
        <v>130990.00000000001</v>
      </c>
      <c r="R29" s="302">
        <v>141140</v>
      </c>
      <c r="S29" s="302">
        <v>115330</v>
      </c>
      <c r="T29" s="302">
        <v>121520</v>
      </c>
      <c r="U29" s="302">
        <v>114280</v>
      </c>
      <c r="V29" s="302">
        <v>111780</v>
      </c>
    </row>
    <row r="30" spans="1:22" s="61" customFormat="1" ht="15" customHeight="1" x14ac:dyDescent="0.25">
      <c r="A30" s="62"/>
      <c r="B30" s="245" t="s">
        <v>29</v>
      </c>
      <c r="C30" s="302">
        <v>394580</v>
      </c>
      <c r="D30" s="302">
        <v>372450</v>
      </c>
      <c r="E30" s="302">
        <v>272120</v>
      </c>
      <c r="F30" s="302">
        <v>231900</v>
      </c>
      <c r="G30" s="302">
        <v>218370</v>
      </c>
      <c r="H30" s="302">
        <v>223000</v>
      </c>
      <c r="I30" s="302">
        <v>200640</v>
      </c>
      <c r="J30" s="302">
        <v>171460</v>
      </c>
      <c r="K30" s="302">
        <v>127280</v>
      </c>
      <c r="L30" s="302">
        <v>129979.99999999999</v>
      </c>
      <c r="M30" s="302">
        <v>130419.99999999999</v>
      </c>
      <c r="N30" s="302">
        <v>135550</v>
      </c>
      <c r="O30" s="302">
        <v>140320</v>
      </c>
      <c r="P30" s="302">
        <v>163450</v>
      </c>
      <c r="Q30" s="302">
        <v>210220</v>
      </c>
      <c r="R30" s="302">
        <v>243170</v>
      </c>
      <c r="S30" s="302">
        <v>262560</v>
      </c>
      <c r="T30" s="302">
        <v>254350</v>
      </c>
      <c r="U30" s="302">
        <v>231110</v>
      </c>
      <c r="V30" s="302">
        <v>244740</v>
      </c>
    </row>
    <row r="31" spans="1:22" s="61" customFormat="1" ht="15" customHeight="1" x14ac:dyDescent="0.25">
      <c r="A31" s="62"/>
      <c r="B31" s="245" t="s">
        <v>30</v>
      </c>
      <c r="C31" s="302">
        <v>0</v>
      </c>
      <c r="D31" s="302">
        <v>10</v>
      </c>
      <c r="E31" s="302">
        <v>10</v>
      </c>
      <c r="F31" s="302">
        <v>10</v>
      </c>
      <c r="G31" s="302">
        <v>10</v>
      </c>
      <c r="H31" s="302">
        <v>20</v>
      </c>
      <c r="I31" s="302">
        <v>100</v>
      </c>
      <c r="J31" s="302">
        <v>90</v>
      </c>
      <c r="K31" s="302">
        <v>110</v>
      </c>
      <c r="L31" s="302">
        <v>160</v>
      </c>
      <c r="M31" s="302">
        <v>160</v>
      </c>
      <c r="N31" s="302">
        <v>280</v>
      </c>
      <c r="O31" s="302">
        <v>670</v>
      </c>
      <c r="P31" s="302">
        <v>70</v>
      </c>
      <c r="Q31" s="302">
        <v>80</v>
      </c>
      <c r="R31" s="302">
        <v>110</v>
      </c>
      <c r="S31" s="302">
        <v>80</v>
      </c>
      <c r="T31" s="302">
        <v>60</v>
      </c>
      <c r="U31" s="302">
        <v>30</v>
      </c>
      <c r="V31" s="302">
        <v>50</v>
      </c>
    </row>
    <row r="32" spans="1:22" s="61" customFormat="1" ht="15" customHeight="1" x14ac:dyDescent="0.25">
      <c r="A32" s="62"/>
      <c r="B32" s="245" t="s">
        <v>31</v>
      </c>
      <c r="C32" s="302">
        <v>420</v>
      </c>
      <c r="D32" s="302">
        <v>690</v>
      </c>
      <c r="E32" s="302">
        <v>1050</v>
      </c>
      <c r="F32" s="302">
        <v>690</v>
      </c>
      <c r="G32" s="302">
        <v>320</v>
      </c>
      <c r="H32" s="302">
        <v>540</v>
      </c>
      <c r="I32" s="302">
        <v>1550</v>
      </c>
      <c r="J32" s="302">
        <v>1580</v>
      </c>
      <c r="K32" s="302">
        <v>2470</v>
      </c>
      <c r="L32" s="302">
        <v>2870</v>
      </c>
      <c r="M32" s="302">
        <v>2720</v>
      </c>
      <c r="N32" s="302">
        <v>2570</v>
      </c>
      <c r="O32" s="302">
        <v>3800</v>
      </c>
      <c r="P32" s="302">
        <v>1310</v>
      </c>
      <c r="Q32" s="302">
        <v>1420</v>
      </c>
      <c r="R32" s="302">
        <v>1370</v>
      </c>
      <c r="S32" s="302">
        <v>1650</v>
      </c>
      <c r="T32" s="302">
        <v>2130</v>
      </c>
      <c r="U32" s="302">
        <v>1040</v>
      </c>
      <c r="V32" s="302">
        <v>1450</v>
      </c>
    </row>
    <row r="33" spans="1:22" s="61" customFormat="1" ht="15" customHeight="1" x14ac:dyDescent="0.25">
      <c r="A33" s="62"/>
      <c r="B33" s="245" t="s">
        <v>32</v>
      </c>
      <c r="C33" s="302">
        <v>1520420</v>
      </c>
      <c r="D33" s="302">
        <v>934480</v>
      </c>
      <c r="E33" s="302">
        <v>886090</v>
      </c>
      <c r="F33" s="302">
        <v>964130</v>
      </c>
      <c r="G33" s="302">
        <v>908870</v>
      </c>
      <c r="H33" s="302">
        <v>978950</v>
      </c>
      <c r="I33" s="302">
        <v>1026190</v>
      </c>
      <c r="J33" s="302">
        <v>983030</v>
      </c>
      <c r="K33" s="302">
        <v>887440</v>
      </c>
      <c r="L33" s="302">
        <v>899160</v>
      </c>
      <c r="M33" s="302">
        <v>867610</v>
      </c>
      <c r="N33" s="302">
        <v>846150</v>
      </c>
      <c r="O33" s="302">
        <v>894930</v>
      </c>
      <c r="P33" s="302">
        <v>882180</v>
      </c>
      <c r="Q33" s="302">
        <v>1033119.9999999999</v>
      </c>
      <c r="R33" s="302">
        <v>1122570</v>
      </c>
      <c r="S33" s="302">
        <v>1151040</v>
      </c>
      <c r="T33" s="302">
        <v>1133290</v>
      </c>
      <c r="U33" s="302">
        <v>1093540</v>
      </c>
      <c r="V33" s="302">
        <v>1036569.9999999999</v>
      </c>
    </row>
    <row r="34" spans="1:22" s="61" customFormat="1" ht="15" customHeight="1" x14ac:dyDescent="0.25">
      <c r="A34" s="62"/>
      <c r="B34" s="245" t="s">
        <v>33</v>
      </c>
      <c r="C34" s="302">
        <v>650</v>
      </c>
      <c r="D34" s="302">
        <v>540</v>
      </c>
      <c r="E34" s="302">
        <v>420</v>
      </c>
      <c r="F34" s="302">
        <v>270</v>
      </c>
      <c r="G34" s="302">
        <v>240</v>
      </c>
      <c r="H34" s="302">
        <v>330</v>
      </c>
      <c r="I34" s="302">
        <v>1070</v>
      </c>
      <c r="J34" s="302">
        <v>1150</v>
      </c>
      <c r="K34" s="302">
        <v>1190</v>
      </c>
      <c r="L34" s="302">
        <v>1320</v>
      </c>
      <c r="M34" s="302">
        <v>930</v>
      </c>
      <c r="N34" s="302">
        <v>1220</v>
      </c>
      <c r="O34" s="302">
        <v>1120</v>
      </c>
      <c r="P34" s="302">
        <v>170</v>
      </c>
      <c r="Q34" s="302">
        <v>100</v>
      </c>
      <c r="R34" s="302">
        <v>80</v>
      </c>
      <c r="S34" s="302">
        <v>1140</v>
      </c>
      <c r="T34" s="302">
        <v>1080</v>
      </c>
      <c r="U34" s="302">
        <v>1010</v>
      </c>
      <c r="V34" s="302">
        <v>1000</v>
      </c>
    </row>
    <row r="35" spans="1:22" s="61" customFormat="1" ht="15" customHeight="1" x14ac:dyDescent="0.25">
      <c r="A35" s="62"/>
      <c r="B35" s="245" t="s">
        <v>302</v>
      </c>
      <c r="C35" s="302">
        <v>0</v>
      </c>
      <c r="D35" s="302">
        <v>0</v>
      </c>
      <c r="E35" s="302">
        <v>0</v>
      </c>
      <c r="F35" s="302">
        <v>0</v>
      </c>
      <c r="G35" s="302">
        <v>0</v>
      </c>
      <c r="H35" s="302">
        <v>0</v>
      </c>
      <c r="I35" s="302">
        <v>0</v>
      </c>
      <c r="J35" s="302">
        <v>0</v>
      </c>
      <c r="K35" s="302">
        <v>0</v>
      </c>
      <c r="L35" s="302">
        <v>0</v>
      </c>
      <c r="M35" s="302">
        <v>10</v>
      </c>
      <c r="N35" s="302">
        <v>10</v>
      </c>
      <c r="O35" s="302">
        <v>180</v>
      </c>
      <c r="P35" s="302">
        <v>120</v>
      </c>
      <c r="Q35" s="302">
        <v>120</v>
      </c>
      <c r="R35" s="302">
        <v>70</v>
      </c>
      <c r="S35" s="302">
        <v>60</v>
      </c>
      <c r="T35" s="302">
        <v>20</v>
      </c>
      <c r="U35" s="302">
        <v>0</v>
      </c>
      <c r="V35" s="302">
        <v>0</v>
      </c>
    </row>
    <row r="36" spans="1:22" s="61" customFormat="1" ht="15" customHeight="1" x14ac:dyDescent="0.25">
      <c r="A36" s="62"/>
      <c r="B36" s="245" t="s">
        <v>34</v>
      </c>
      <c r="C36" s="302">
        <v>70</v>
      </c>
      <c r="D36" s="302">
        <v>140</v>
      </c>
      <c r="E36" s="302">
        <v>110</v>
      </c>
      <c r="F36" s="302">
        <v>40</v>
      </c>
      <c r="G36" s="302">
        <v>20</v>
      </c>
      <c r="H36" s="302">
        <v>0</v>
      </c>
      <c r="I36" s="302">
        <v>570</v>
      </c>
      <c r="J36" s="302">
        <v>80</v>
      </c>
      <c r="K36" s="302">
        <v>320</v>
      </c>
      <c r="L36" s="302">
        <v>270</v>
      </c>
      <c r="M36" s="302">
        <v>240</v>
      </c>
      <c r="N36" s="302">
        <v>250</v>
      </c>
      <c r="O36" s="302">
        <v>530</v>
      </c>
      <c r="P36" s="302">
        <v>1610</v>
      </c>
      <c r="Q36" s="302">
        <v>2640</v>
      </c>
      <c r="R36" s="302">
        <v>2220</v>
      </c>
      <c r="S36" s="302">
        <v>900</v>
      </c>
      <c r="T36" s="302">
        <v>720</v>
      </c>
      <c r="U36" s="302">
        <v>480</v>
      </c>
      <c r="V36" s="302">
        <v>450</v>
      </c>
    </row>
    <row r="37" spans="1:22" s="61" customFormat="1" ht="15" customHeight="1" x14ac:dyDescent="0.25">
      <c r="A37" s="62"/>
      <c r="B37" s="245" t="s">
        <v>35</v>
      </c>
      <c r="C37" s="302">
        <v>17170</v>
      </c>
      <c r="D37" s="302">
        <v>18500</v>
      </c>
      <c r="E37" s="302">
        <v>15530</v>
      </c>
      <c r="F37" s="302">
        <v>13500</v>
      </c>
      <c r="G37" s="302">
        <v>8010</v>
      </c>
      <c r="H37" s="302">
        <v>9910</v>
      </c>
      <c r="I37" s="302">
        <v>15630</v>
      </c>
      <c r="J37" s="302">
        <v>18370</v>
      </c>
      <c r="K37" s="302">
        <v>17670</v>
      </c>
      <c r="L37" s="302">
        <v>22480</v>
      </c>
      <c r="M37" s="302">
        <v>27150</v>
      </c>
      <c r="N37" s="302">
        <v>45470</v>
      </c>
      <c r="O37" s="302">
        <v>61050</v>
      </c>
      <c r="P37" s="302">
        <v>37160</v>
      </c>
      <c r="Q37" s="302">
        <v>42760</v>
      </c>
      <c r="R37" s="302">
        <v>48060</v>
      </c>
      <c r="S37" s="302">
        <v>42710</v>
      </c>
      <c r="T37" s="302">
        <v>44430</v>
      </c>
      <c r="U37" s="302">
        <v>41440</v>
      </c>
      <c r="V37" s="302">
        <v>44470</v>
      </c>
    </row>
    <row r="38" spans="1:22" s="61" customFormat="1" ht="15" customHeight="1" x14ac:dyDescent="0.25">
      <c r="A38" s="62"/>
      <c r="B38" s="245" t="s">
        <v>36</v>
      </c>
      <c r="C38" s="302">
        <v>50</v>
      </c>
      <c r="D38" s="302">
        <v>140</v>
      </c>
      <c r="E38" s="302">
        <v>90</v>
      </c>
      <c r="F38" s="302">
        <v>100</v>
      </c>
      <c r="G38" s="302">
        <v>110</v>
      </c>
      <c r="H38" s="302">
        <v>90</v>
      </c>
      <c r="I38" s="302">
        <v>240</v>
      </c>
      <c r="J38" s="302">
        <v>210</v>
      </c>
      <c r="K38" s="302">
        <v>270</v>
      </c>
      <c r="L38" s="302">
        <v>300</v>
      </c>
      <c r="M38" s="302">
        <v>380</v>
      </c>
      <c r="N38" s="302">
        <v>440</v>
      </c>
      <c r="O38" s="302">
        <v>680</v>
      </c>
      <c r="P38" s="302">
        <v>830</v>
      </c>
      <c r="Q38" s="302">
        <v>690</v>
      </c>
      <c r="R38" s="302">
        <v>620</v>
      </c>
      <c r="S38" s="302">
        <v>690</v>
      </c>
      <c r="T38" s="302">
        <v>400</v>
      </c>
      <c r="U38" s="302">
        <v>480</v>
      </c>
      <c r="V38" s="302">
        <v>470</v>
      </c>
    </row>
    <row r="39" spans="1:22" s="61" customFormat="1" ht="15" customHeight="1" x14ac:dyDescent="0.25">
      <c r="A39" s="62"/>
      <c r="B39" s="245" t="s">
        <v>37</v>
      </c>
      <c r="C39" s="302">
        <v>10</v>
      </c>
      <c r="D39" s="302">
        <v>60</v>
      </c>
      <c r="E39" s="302">
        <v>190</v>
      </c>
      <c r="F39" s="302">
        <v>460</v>
      </c>
      <c r="G39" s="302">
        <v>110</v>
      </c>
      <c r="H39" s="302">
        <v>110</v>
      </c>
      <c r="I39" s="302">
        <v>100</v>
      </c>
      <c r="J39" s="302">
        <v>140</v>
      </c>
      <c r="K39" s="302">
        <v>180</v>
      </c>
      <c r="L39" s="302">
        <v>270</v>
      </c>
      <c r="M39" s="302">
        <v>290</v>
      </c>
      <c r="N39" s="302">
        <v>400</v>
      </c>
      <c r="O39" s="302">
        <v>570</v>
      </c>
      <c r="P39" s="302">
        <v>340</v>
      </c>
      <c r="Q39" s="302">
        <v>370</v>
      </c>
      <c r="R39" s="302">
        <v>380</v>
      </c>
      <c r="S39" s="302">
        <v>450</v>
      </c>
      <c r="T39" s="302">
        <v>150</v>
      </c>
      <c r="U39" s="302">
        <v>260</v>
      </c>
      <c r="V39" s="302">
        <v>560</v>
      </c>
    </row>
    <row r="40" spans="1:22" s="61" customFormat="1" ht="15" customHeight="1" x14ac:dyDescent="0.25">
      <c r="A40" s="62"/>
      <c r="B40" s="245" t="s">
        <v>38</v>
      </c>
      <c r="C40" s="302">
        <v>1960</v>
      </c>
      <c r="D40" s="302">
        <v>2140</v>
      </c>
      <c r="E40" s="302">
        <v>1510</v>
      </c>
      <c r="F40" s="302">
        <v>2310</v>
      </c>
      <c r="G40" s="302">
        <v>1710</v>
      </c>
      <c r="H40" s="302">
        <v>2960</v>
      </c>
      <c r="I40" s="302">
        <v>5640</v>
      </c>
      <c r="J40" s="302">
        <v>6260</v>
      </c>
      <c r="K40" s="302">
        <v>5720</v>
      </c>
      <c r="L40" s="302">
        <v>5700</v>
      </c>
      <c r="M40" s="302">
        <v>6520</v>
      </c>
      <c r="N40" s="302">
        <v>6850</v>
      </c>
      <c r="O40" s="302">
        <v>8750</v>
      </c>
      <c r="P40" s="302">
        <v>6720</v>
      </c>
      <c r="Q40" s="302">
        <v>4820</v>
      </c>
      <c r="R40" s="302">
        <v>6140</v>
      </c>
      <c r="S40" s="302">
        <v>5650</v>
      </c>
      <c r="T40" s="302">
        <v>5330</v>
      </c>
      <c r="U40" s="302">
        <v>4850</v>
      </c>
      <c r="V40" s="302">
        <v>3840</v>
      </c>
    </row>
    <row r="41" spans="1:22" s="61" customFormat="1" ht="15" customHeight="1" x14ac:dyDescent="0.25">
      <c r="A41" s="62"/>
      <c r="B41" s="245" t="s">
        <v>39</v>
      </c>
      <c r="C41" s="302">
        <v>100</v>
      </c>
      <c r="D41" s="302">
        <v>110</v>
      </c>
      <c r="E41" s="302">
        <v>90</v>
      </c>
      <c r="F41" s="302">
        <v>170</v>
      </c>
      <c r="G41" s="302">
        <v>220</v>
      </c>
      <c r="H41" s="302">
        <v>300</v>
      </c>
      <c r="I41" s="302">
        <v>730</v>
      </c>
      <c r="J41" s="302">
        <v>260</v>
      </c>
      <c r="K41" s="302">
        <v>140</v>
      </c>
      <c r="L41" s="302">
        <v>130</v>
      </c>
      <c r="M41" s="302">
        <v>70</v>
      </c>
      <c r="N41" s="302">
        <v>120</v>
      </c>
      <c r="O41" s="302">
        <v>250</v>
      </c>
      <c r="P41" s="302">
        <v>580</v>
      </c>
      <c r="Q41" s="302">
        <v>430</v>
      </c>
      <c r="R41" s="302">
        <v>450</v>
      </c>
      <c r="S41" s="302">
        <v>620</v>
      </c>
      <c r="T41" s="302">
        <v>500</v>
      </c>
      <c r="U41" s="302">
        <v>340</v>
      </c>
      <c r="V41" s="302">
        <v>480</v>
      </c>
    </row>
    <row r="42" spans="1:22" s="61" customFormat="1" ht="15" customHeight="1" x14ac:dyDescent="0.25">
      <c r="A42" s="62"/>
      <c r="B42" s="245" t="s">
        <v>40</v>
      </c>
      <c r="C42" s="302">
        <v>6940</v>
      </c>
      <c r="D42" s="302">
        <v>8810</v>
      </c>
      <c r="E42" s="302">
        <v>8820</v>
      </c>
      <c r="F42" s="302">
        <v>9450</v>
      </c>
      <c r="G42" s="302">
        <v>6090</v>
      </c>
      <c r="H42" s="302">
        <v>5820</v>
      </c>
      <c r="I42" s="302">
        <v>9460</v>
      </c>
      <c r="J42" s="302">
        <v>10570</v>
      </c>
      <c r="K42" s="302">
        <v>12400</v>
      </c>
      <c r="L42" s="302">
        <v>14740</v>
      </c>
      <c r="M42" s="302">
        <v>13300</v>
      </c>
      <c r="N42" s="302">
        <v>20010</v>
      </c>
      <c r="O42" s="302">
        <v>22140</v>
      </c>
      <c r="P42" s="302">
        <v>4370</v>
      </c>
      <c r="Q42" s="302">
        <v>4070.0000000000005</v>
      </c>
      <c r="R42" s="302">
        <v>3940</v>
      </c>
      <c r="S42" s="302">
        <v>3850</v>
      </c>
      <c r="T42" s="302">
        <v>3880</v>
      </c>
      <c r="U42" s="302">
        <v>3870</v>
      </c>
      <c r="V42" s="302">
        <v>4260</v>
      </c>
    </row>
    <row r="43" spans="1:22" s="61" customFormat="1" ht="15" customHeight="1" x14ac:dyDescent="0.25">
      <c r="A43" s="62"/>
      <c r="B43" s="245" t="s">
        <v>41</v>
      </c>
      <c r="C43" s="302">
        <v>600</v>
      </c>
      <c r="D43" s="302">
        <v>590</v>
      </c>
      <c r="E43" s="302">
        <v>720</v>
      </c>
      <c r="F43" s="302">
        <v>630</v>
      </c>
      <c r="G43" s="302">
        <v>750</v>
      </c>
      <c r="H43" s="302">
        <v>520</v>
      </c>
      <c r="I43" s="302">
        <v>1280</v>
      </c>
      <c r="J43" s="302">
        <v>770</v>
      </c>
      <c r="K43" s="302">
        <v>600</v>
      </c>
      <c r="L43" s="302">
        <v>610</v>
      </c>
      <c r="M43" s="302">
        <v>800</v>
      </c>
      <c r="N43" s="302">
        <v>660</v>
      </c>
      <c r="O43" s="302">
        <v>1160</v>
      </c>
      <c r="P43" s="302">
        <v>1960</v>
      </c>
      <c r="Q43" s="302">
        <v>1940</v>
      </c>
      <c r="R43" s="302">
        <v>1820</v>
      </c>
      <c r="S43" s="302">
        <v>1290</v>
      </c>
      <c r="T43" s="302">
        <v>1150</v>
      </c>
      <c r="U43" s="302">
        <v>980</v>
      </c>
      <c r="V43" s="302">
        <v>650</v>
      </c>
    </row>
    <row r="44" spans="1:22" s="61" customFormat="1" ht="15" customHeight="1" x14ac:dyDescent="0.25">
      <c r="A44" s="62"/>
      <c r="B44" s="245" t="s">
        <v>42</v>
      </c>
      <c r="C44" s="302">
        <v>0</v>
      </c>
      <c r="D44" s="302">
        <v>20</v>
      </c>
      <c r="E44" s="302">
        <v>10</v>
      </c>
      <c r="F44" s="302">
        <v>20</v>
      </c>
      <c r="G44" s="302">
        <v>110</v>
      </c>
      <c r="H44" s="302">
        <v>40</v>
      </c>
      <c r="I44" s="302">
        <v>230</v>
      </c>
      <c r="J44" s="302">
        <v>290</v>
      </c>
      <c r="K44" s="302">
        <v>190</v>
      </c>
      <c r="L44" s="302">
        <v>350</v>
      </c>
      <c r="M44" s="302">
        <v>450</v>
      </c>
      <c r="N44" s="302">
        <v>880</v>
      </c>
      <c r="O44" s="302">
        <v>670</v>
      </c>
      <c r="P44" s="302">
        <v>10</v>
      </c>
      <c r="Q44" s="302">
        <v>20</v>
      </c>
      <c r="R44" s="302">
        <v>10</v>
      </c>
      <c r="S44" s="302">
        <v>80</v>
      </c>
      <c r="T44" s="302">
        <v>90</v>
      </c>
      <c r="U44" s="302">
        <v>40</v>
      </c>
      <c r="V44" s="302">
        <v>40</v>
      </c>
    </row>
    <row r="45" spans="1:22" s="61" customFormat="1" ht="15" customHeight="1" x14ac:dyDescent="0.25">
      <c r="A45" s="62"/>
      <c r="B45" s="245" t="s">
        <v>43</v>
      </c>
      <c r="C45" s="302">
        <v>0</v>
      </c>
      <c r="D45" s="302">
        <v>0</v>
      </c>
      <c r="E45" s="302">
        <v>0</v>
      </c>
      <c r="F45" s="302">
        <v>50</v>
      </c>
      <c r="G45" s="302">
        <v>10</v>
      </c>
      <c r="H45" s="302">
        <v>40</v>
      </c>
      <c r="I45" s="302">
        <v>140</v>
      </c>
      <c r="J45" s="302">
        <v>120</v>
      </c>
      <c r="K45" s="302">
        <v>90</v>
      </c>
      <c r="L45" s="302">
        <v>100</v>
      </c>
      <c r="M45" s="302">
        <v>120</v>
      </c>
      <c r="N45" s="302">
        <v>160</v>
      </c>
      <c r="O45" s="302">
        <v>230</v>
      </c>
      <c r="P45" s="302">
        <v>80</v>
      </c>
      <c r="Q45" s="302">
        <v>70</v>
      </c>
      <c r="R45" s="302">
        <v>90</v>
      </c>
      <c r="S45" s="302">
        <v>90</v>
      </c>
      <c r="T45" s="302">
        <v>80</v>
      </c>
      <c r="U45" s="302">
        <v>140</v>
      </c>
      <c r="V45" s="302">
        <v>80</v>
      </c>
    </row>
    <row r="46" spans="1:22" s="61" customFormat="1" ht="15" customHeight="1" x14ac:dyDescent="0.25">
      <c r="A46" s="62"/>
      <c r="B46" s="245" t="s">
        <v>44</v>
      </c>
      <c r="C46" s="302">
        <v>102740</v>
      </c>
      <c r="D46" s="302">
        <v>104460</v>
      </c>
      <c r="E46" s="302">
        <v>87220</v>
      </c>
      <c r="F46" s="302">
        <v>75800</v>
      </c>
      <c r="G46" s="302">
        <v>69560</v>
      </c>
      <c r="H46" s="302">
        <v>81840</v>
      </c>
      <c r="I46" s="302">
        <v>91620</v>
      </c>
      <c r="J46" s="302">
        <v>73040</v>
      </c>
      <c r="K46" s="302">
        <v>82290</v>
      </c>
      <c r="L46" s="302">
        <v>84470</v>
      </c>
      <c r="M46" s="302">
        <v>67850</v>
      </c>
      <c r="N46" s="302">
        <v>74530</v>
      </c>
      <c r="O46" s="302">
        <v>86940</v>
      </c>
      <c r="P46" s="302">
        <v>95150</v>
      </c>
      <c r="Q46" s="302">
        <v>114470</v>
      </c>
      <c r="R46" s="302">
        <v>124260</v>
      </c>
      <c r="S46" s="302">
        <v>109010</v>
      </c>
      <c r="T46" s="302">
        <v>111910</v>
      </c>
      <c r="U46" s="302">
        <v>82470</v>
      </c>
      <c r="V46" s="302">
        <v>78400</v>
      </c>
    </row>
    <row r="47" spans="1:22" s="61" customFormat="1" ht="15" customHeight="1" x14ac:dyDescent="0.25">
      <c r="A47" s="62"/>
      <c r="B47" s="245" t="s">
        <v>303</v>
      </c>
      <c r="C47" s="302">
        <v>14100</v>
      </c>
      <c r="D47" s="302">
        <v>6900</v>
      </c>
      <c r="E47" s="302">
        <v>2760</v>
      </c>
      <c r="F47" s="302">
        <v>2770</v>
      </c>
      <c r="G47" s="302">
        <v>3340</v>
      </c>
      <c r="H47" s="302">
        <v>4320</v>
      </c>
      <c r="I47" s="302">
        <v>8320</v>
      </c>
      <c r="J47" s="302">
        <v>3770</v>
      </c>
      <c r="K47" s="302">
        <v>3020</v>
      </c>
      <c r="L47" s="302">
        <v>2420</v>
      </c>
      <c r="M47" s="302">
        <v>4220</v>
      </c>
      <c r="N47" s="302">
        <v>4580</v>
      </c>
      <c r="O47" s="302">
        <v>4110</v>
      </c>
      <c r="P47" s="302">
        <v>60</v>
      </c>
      <c r="Q47" s="302">
        <v>90</v>
      </c>
      <c r="R47" s="302">
        <v>50</v>
      </c>
      <c r="S47" s="302">
        <v>90</v>
      </c>
      <c r="T47" s="302">
        <v>50</v>
      </c>
      <c r="U47" s="302">
        <v>30</v>
      </c>
      <c r="V47" s="302">
        <v>20</v>
      </c>
    </row>
    <row r="48" spans="1:22" s="61" customFormat="1" ht="15" customHeight="1" x14ac:dyDescent="0.25">
      <c r="A48" s="62"/>
      <c r="B48" s="245" t="s">
        <v>45</v>
      </c>
      <c r="C48" s="302">
        <v>0</v>
      </c>
      <c r="D48" s="302">
        <v>20</v>
      </c>
      <c r="E48" s="302">
        <v>40</v>
      </c>
      <c r="F48" s="302">
        <v>60</v>
      </c>
      <c r="G48" s="302">
        <v>60</v>
      </c>
      <c r="H48" s="302">
        <v>50</v>
      </c>
      <c r="I48" s="302">
        <v>170</v>
      </c>
      <c r="J48" s="302">
        <v>90</v>
      </c>
      <c r="K48" s="302">
        <v>90</v>
      </c>
      <c r="L48" s="302">
        <v>170</v>
      </c>
      <c r="M48" s="302">
        <v>520</v>
      </c>
      <c r="N48" s="302">
        <v>690</v>
      </c>
      <c r="O48" s="302">
        <v>940</v>
      </c>
      <c r="P48" s="302">
        <v>40</v>
      </c>
      <c r="Q48" s="302">
        <v>40</v>
      </c>
      <c r="R48" s="302">
        <v>30</v>
      </c>
      <c r="S48" s="302">
        <v>390</v>
      </c>
      <c r="T48" s="302">
        <v>190</v>
      </c>
      <c r="U48" s="302">
        <v>140</v>
      </c>
      <c r="V48" s="302">
        <v>220</v>
      </c>
    </row>
    <row r="49" spans="1:22" s="61" customFormat="1" ht="15" customHeight="1" x14ac:dyDescent="0.25">
      <c r="A49" s="62"/>
      <c r="B49" s="245" t="s">
        <v>46</v>
      </c>
      <c r="C49" s="302">
        <v>1250</v>
      </c>
      <c r="D49" s="302">
        <v>1080</v>
      </c>
      <c r="E49" s="302">
        <v>380</v>
      </c>
      <c r="F49" s="302">
        <v>670</v>
      </c>
      <c r="G49" s="302">
        <v>410</v>
      </c>
      <c r="H49" s="302">
        <v>390</v>
      </c>
      <c r="I49" s="302">
        <v>720</v>
      </c>
      <c r="J49" s="302">
        <v>520</v>
      </c>
      <c r="K49" s="302">
        <v>590</v>
      </c>
      <c r="L49" s="302">
        <v>690</v>
      </c>
      <c r="M49" s="302">
        <v>600</v>
      </c>
      <c r="N49" s="302">
        <v>690</v>
      </c>
      <c r="O49" s="302">
        <v>1130</v>
      </c>
      <c r="P49" s="302">
        <v>0</v>
      </c>
      <c r="Q49" s="302">
        <v>10</v>
      </c>
      <c r="R49" s="302">
        <v>10</v>
      </c>
      <c r="S49" s="302">
        <v>10</v>
      </c>
      <c r="T49" s="302">
        <v>10</v>
      </c>
      <c r="U49" s="302">
        <v>20</v>
      </c>
      <c r="V49" s="302">
        <v>50</v>
      </c>
    </row>
    <row r="50" spans="1:22" s="61" customFormat="1" ht="15" customHeight="1" x14ac:dyDescent="0.25">
      <c r="A50" s="62"/>
      <c r="B50" s="245" t="s">
        <v>47</v>
      </c>
      <c r="C50" s="302">
        <v>40</v>
      </c>
      <c r="D50" s="302">
        <v>30</v>
      </c>
      <c r="E50" s="302">
        <v>150</v>
      </c>
      <c r="F50" s="302">
        <v>110</v>
      </c>
      <c r="G50" s="302">
        <v>80</v>
      </c>
      <c r="H50" s="302">
        <v>60</v>
      </c>
      <c r="I50" s="302">
        <v>220</v>
      </c>
      <c r="J50" s="302">
        <v>200</v>
      </c>
      <c r="K50" s="302">
        <v>210</v>
      </c>
      <c r="L50" s="302">
        <v>350</v>
      </c>
      <c r="M50" s="302">
        <v>930</v>
      </c>
      <c r="N50" s="302">
        <v>510</v>
      </c>
      <c r="O50" s="302">
        <v>620</v>
      </c>
      <c r="P50" s="302">
        <v>140</v>
      </c>
      <c r="Q50" s="302">
        <v>140</v>
      </c>
      <c r="R50" s="302">
        <v>150</v>
      </c>
      <c r="S50" s="302">
        <v>1430</v>
      </c>
      <c r="T50" s="302">
        <v>1330</v>
      </c>
      <c r="U50" s="302">
        <v>1510</v>
      </c>
      <c r="V50" s="302">
        <v>990</v>
      </c>
    </row>
    <row r="51" spans="1:22" s="61" customFormat="1" ht="15" customHeight="1" x14ac:dyDescent="0.25">
      <c r="A51" s="62"/>
      <c r="B51" s="245" t="s">
        <v>48</v>
      </c>
      <c r="C51" s="302">
        <v>3740</v>
      </c>
      <c r="D51" s="302">
        <v>3160</v>
      </c>
      <c r="E51" s="302">
        <v>2300</v>
      </c>
      <c r="F51" s="302">
        <v>1920</v>
      </c>
      <c r="G51" s="302">
        <v>1770</v>
      </c>
      <c r="H51" s="302">
        <v>1940</v>
      </c>
      <c r="I51" s="302">
        <v>2370</v>
      </c>
      <c r="J51" s="302">
        <v>2340</v>
      </c>
      <c r="K51" s="302">
        <v>2420</v>
      </c>
      <c r="L51" s="302">
        <v>2740</v>
      </c>
      <c r="M51" s="302">
        <v>4650</v>
      </c>
      <c r="N51" s="302">
        <v>5000</v>
      </c>
      <c r="O51" s="302">
        <v>7560</v>
      </c>
      <c r="P51" s="302">
        <v>4580</v>
      </c>
      <c r="Q51" s="302">
        <v>6200</v>
      </c>
      <c r="R51" s="302">
        <v>6130</v>
      </c>
      <c r="S51" s="302">
        <v>5460</v>
      </c>
      <c r="T51" s="302">
        <v>6180</v>
      </c>
      <c r="U51" s="302">
        <v>5760</v>
      </c>
      <c r="V51" s="302">
        <v>5450</v>
      </c>
    </row>
    <row r="52" spans="1:22" s="61" customFormat="1" ht="15" customHeight="1" x14ac:dyDescent="0.25">
      <c r="A52" s="62"/>
      <c r="B52" s="245" t="s">
        <v>49</v>
      </c>
      <c r="C52" s="302">
        <v>10</v>
      </c>
      <c r="D52" s="302">
        <v>30</v>
      </c>
      <c r="E52" s="302">
        <v>10</v>
      </c>
      <c r="F52" s="302">
        <v>30</v>
      </c>
      <c r="G52" s="302">
        <v>0</v>
      </c>
      <c r="H52" s="302">
        <v>0</v>
      </c>
      <c r="I52" s="302">
        <v>20</v>
      </c>
      <c r="J52" s="302">
        <v>40</v>
      </c>
      <c r="K52" s="302">
        <v>100</v>
      </c>
      <c r="L52" s="302">
        <v>240</v>
      </c>
      <c r="M52" s="302">
        <v>340</v>
      </c>
      <c r="N52" s="302">
        <v>650</v>
      </c>
      <c r="O52" s="302">
        <v>550</v>
      </c>
      <c r="P52" s="302">
        <v>0</v>
      </c>
      <c r="Q52" s="302">
        <v>40</v>
      </c>
      <c r="R52" s="302">
        <v>10</v>
      </c>
      <c r="S52" s="302">
        <v>10</v>
      </c>
      <c r="T52" s="302">
        <v>10</v>
      </c>
      <c r="U52" s="302">
        <v>10</v>
      </c>
      <c r="V52" s="302">
        <v>0</v>
      </c>
    </row>
    <row r="53" spans="1:22" s="61" customFormat="1" ht="15" customHeight="1" x14ac:dyDescent="0.25">
      <c r="A53" s="62"/>
      <c r="B53" s="245" t="s">
        <v>50</v>
      </c>
      <c r="C53" s="302">
        <v>3300</v>
      </c>
      <c r="D53" s="302">
        <v>3970</v>
      </c>
      <c r="E53" s="302">
        <v>3530</v>
      </c>
      <c r="F53" s="302">
        <v>2980</v>
      </c>
      <c r="G53" s="302">
        <v>2370</v>
      </c>
      <c r="H53" s="302">
        <v>2670</v>
      </c>
      <c r="I53" s="302">
        <v>2950</v>
      </c>
      <c r="J53" s="302">
        <v>2690</v>
      </c>
      <c r="K53" s="302">
        <v>2560</v>
      </c>
      <c r="L53" s="302">
        <v>3350</v>
      </c>
      <c r="M53" s="302">
        <v>4260</v>
      </c>
      <c r="N53" s="302">
        <v>5010</v>
      </c>
      <c r="O53" s="302">
        <v>5830</v>
      </c>
      <c r="P53" s="302">
        <v>5140</v>
      </c>
      <c r="Q53" s="302">
        <v>3070</v>
      </c>
      <c r="R53" s="302">
        <v>3050</v>
      </c>
      <c r="S53" s="302">
        <v>3580</v>
      </c>
      <c r="T53" s="302">
        <v>3300</v>
      </c>
      <c r="U53" s="302">
        <v>2770</v>
      </c>
      <c r="V53" s="302">
        <v>2980</v>
      </c>
    </row>
    <row r="54" spans="1:22" s="61" customFormat="1" ht="15" customHeight="1" x14ac:dyDescent="0.25">
      <c r="A54" s="62"/>
      <c r="B54" s="245" t="s">
        <v>3</v>
      </c>
      <c r="C54" s="302">
        <v>10</v>
      </c>
      <c r="D54" s="302">
        <v>70</v>
      </c>
      <c r="E54" s="302">
        <v>90</v>
      </c>
      <c r="F54" s="302">
        <v>40</v>
      </c>
      <c r="G54" s="302">
        <v>50</v>
      </c>
      <c r="H54" s="302">
        <v>60</v>
      </c>
      <c r="I54" s="302">
        <v>90</v>
      </c>
      <c r="J54" s="302">
        <v>90</v>
      </c>
      <c r="K54" s="302">
        <v>160</v>
      </c>
      <c r="L54" s="302">
        <v>140</v>
      </c>
      <c r="M54" s="302">
        <v>110</v>
      </c>
      <c r="N54" s="302">
        <v>140</v>
      </c>
      <c r="O54" s="302">
        <v>100</v>
      </c>
      <c r="P54" s="302">
        <v>120</v>
      </c>
      <c r="Q54" s="302">
        <v>150</v>
      </c>
      <c r="R54" s="302">
        <v>120</v>
      </c>
      <c r="S54" s="302">
        <v>160</v>
      </c>
      <c r="T54" s="302">
        <v>150</v>
      </c>
      <c r="U54" s="302">
        <v>100</v>
      </c>
      <c r="V54" s="302">
        <v>130</v>
      </c>
    </row>
    <row r="55" spans="1:22" s="61" customFormat="1" ht="15" customHeight="1" x14ac:dyDescent="0.25">
      <c r="A55" s="62"/>
      <c r="B55" s="245" t="s">
        <v>4</v>
      </c>
      <c r="C55" s="302">
        <v>180</v>
      </c>
      <c r="D55" s="302">
        <v>800</v>
      </c>
      <c r="E55" s="302">
        <v>260</v>
      </c>
      <c r="F55" s="302">
        <v>400</v>
      </c>
      <c r="G55" s="302">
        <v>290</v>
      </c>
      <c r="H55" s="302">
        <v>460</v>
      </c>
      <c r="I55" s="302">
        <v>1060</v>
      </c>
      <c r="J55" s="302">
        <v>2570</v>
      </c>
      <c r="K55" s="302">
        <v>2280</v>
      </c>
      <c r="L55" s="302">
        <v>2130</v>
      </c>
      <c r="M55" s="302">
        <v>2250</v>
      </c>
      <c r="N55" s="302">
        <v>2540</v>
      </c>
      <c r="O55" s="302">
        <v>3170</v>
      </c>
      <c r="P55" s="302">
        <v>370</v>
      </c>
      <c r="Q55" s="302">
        <v>170</v>
      </c>
      <c r="R55" s="302">
        <v>210</v>
      </c>
      <c r="S55" s="302">
        <v>410</v>
      </c>
      <c r="T55" s="302">
        <v>450</v>
      </c>
      <c r="U55" s="302">
        <v>330</v>
      </c>
      <c r="V55" s="302">
        <v>380</v>
      </c>
    </row>
    <row r="56" spans="1:22" s="61" customFormat="1" ht="15" customHeight="1" x14ac:dyDescent="0.25">
      <c r="A56" s="62"/>
      <c r="B56" s="245" t="s">
        <v>5</v>
      </c>
      <c r="C56" s="302">
        <v>232840</v>
      </c>
      <c r="D56" s="302">
        <v>215630</v>
      </c>
      <c r="E56" s="302">
        <v>177540</v>
      </c>
      <c r="F56" s="302">
        <v>181440</v>
      </c>
      <c r="G56" s="302">
        <v>147170</v>
      </c>
      <c r="H56" s="302">
        <v>151630</v>
      </c>
      <c r="I56" s="302">
        <v>163580</v>
      </c>
      <c r="J56" s="302">
        <v>125010</v>
      </c>
      <c r="K56" s="302">
        <v>94820</v>
      </c>
      <c r="L56" s="302">
        <v>94620</v>
      </c>
      <c r="M56" s="302">
        <v>105310</v>
      </c>
      <c r="N56" s="302">
        <v>130490.00000000001</v>
      </c>
      <c r="O56" s="302">
        <v>156230</v>
      </c>
      <c r="P56" s="302">
        <v>202220</v>
      </c>
      <c r="Q56" s="302">
        <v>254960</v>
      </c>
      <c r="R56" s="302">
        <v>284970</v>
      </c>
      <c r="S56" s="302">
        <v>350080</v>
      </c>
      <c r="T56" s="302">
        <v>343900</v>
      </c>
      <c r="U56" s="302">
        <v>359620</v>
      </c>
      <c r="V56" s="302">
        <v>379350</v>
      </c>
    </row>
    <row r="57" spans="1:22" s="61" customFormat="1" ht="15" customHeight="1" x14ac:dyDescent="0.25">
      <c r="A57" s="62"/>
      <c r="B57" s="245" t="s">
        <v>6</v>
      </c>
      <c r="C57" s="302">
        <v>90</v>
      </c>
      <c r="D57" s="302">
        <v>20</v>
      </c>
      <c r="E57" s="302">
        <v>50</v>
      </c>
      <c r="F57" s="302">
        <v>170</v>
      </c>
      <c r="G57" s="302">
        <v>60</v>
      </c>
      <c r="H57" s="302">
        <v>150</v>
      </c>
      <c r="I57" s="302">
        <v>350</v>
      </c>
      <c r="J57" s="302">
        <v>300</v>
      </c>
      <c r="K57" s="302">
        <v>340</v>
      </c>
      <c r="L57" s="302">
        <v>380</v>
      </c>
      <c r="M57" s="302">
        <v>510</v>
      </c>
      <c r="N57" s="302">
        <v>1010</v>
      </c>
      <c r="O57" s="302">
        <v>1190</v>
      </c>
      <c r="P57" s="302">
        <v>920</v>
      </c>
      <c r="Q57" s="302">
        <v>360</v>
      </c>
      <c r="R57" s="302">
        <v>190</v>
      </c>
      <c r="S57" s="302">
        <v>800</v>
      </c>
      <c r="T57" s="302">
        <v>570</v>
      </c>
      <c r="U57" s="302">
        <v>720</v>
      </c>
      <c r="V57" s="302">
        <v>510</v>
      </c>
    </row>
    <row r="58" spans="1:22" s="61" customFormat="1" ht="15" customHeight="1" x14ac:dyDescent="0.25">
      <c r="A58" s="62"/>
      <c r="B58" s="245" t="s">
        <v>51</v>
      </c>
      <c r="C58" s="302">
        <v>50</v>
      </c>
      <c r="D58" s="302">
        <v>130</v>
      </c>
      <c r="E58" s="302">
        <v>90</v>
      </c>
      <c r="F58" s="302">
        <v>90</v>
      </c>
      <c r="G58" s="302">
        <v>80</v>
      </c>
      <c r="H58" s="302">
        <v>940</v>
      </c>
      <c r="I58" s="302">
        <v>500</v>
      </c>
      <c r="J58" s="302">
        <v>910</v>
      </c>
      <c r="K58" s="302">
        <v>1050</v>
      </c>
      <c r="L58" s="302">
        <v>990</v>
      </c>
      <c r="M58" s="302">
        <v>1060</v>
      </c>
      <c r="N58" s="302">
        <v>1000</v>
      </c>
      <c r="O58" s="302">
        <v>1790</v>
      </c>
      <c r="P58" s="302">
        <v>1630</v>
      </c>
      <c r="Q58" s="302">
        <v>1280</v>
      </c>
      <c r="R58" s="302">
        <v>1190</v>
      </c>
      <c r="S58" s="302">
        <v>250</v>
      </c>
      <c r="T58" s="302">
        <v>240</v>
      </c>
      <c r="U58" s="302">
        <v>230</v>
      </c>
      <c r="V58" s="302">
        <v>620</v>
      </c>
    </row>
    <row r="59" spans="1:22" s="61" customFormat="1" ht="15" customHeight="1" x14ac:dyDescent="0.25">
      <c r="A59" s="62"/>
      <c r="B59" s="245" t="s">
        <v>52</v>
      </c>
      <c r="C59" s="302">
        <v>20</v>
      </c>
      <c r="D59" s="302">
        <v>20</v>
      </c>
      <c r="E59" s="302">
        <v>70</v>
      </c>
      <c r="F59" s="302">
        <v>180</v>
      </c>
      <c r="G59" s="302">
        <v>120</v>
      </c>
      <c r="H59" s="302">
        <v>280</v>
      </c>
      <c r="I59" s="302">
        <v>730</v>
      </c>
      <c r="J59" s="302">
        <v>1200</v>
      </c>
      <c r="K59" s="302">
        <v>330</v>
      </c>
      <c r="L59" s="302">
        <v>610</v>
      </c>
      <c r="M59" s="302">
        <v>630</v>
      </c>
      <c r="N59" s="302">
        <v>1060</v>
      </c>
      <c r="O59" s="302">
        <v>1390</v>
      </c>
      <c r="P59" s="302">
        <v>1180</v>
      </c>
      <c r="Q59" s="302">
        <v>660</v>
      </c>
      <c r="R59" s="302">
        <v>310</v>
      </c>
      <c r="S59" s="302">
        <v>1310</v>
      </c>
      <c r="T59" s="302">
        <v>1300</v>
      </c>
      <c r="U59" s="302">
        <v>940</v>
      </c>
      <c r="V59" s="302">
        <v>790</v>
      </c>
    </row>
    <row r="60" spans="1:22" s="61" customFormat="1" ht="15" customHeight="1" x14ac:dyDescent="0.25">
      <c r="A60" s="62"/>
      <c r="B60" s="245" t="s">
        <v>53</v>
      </c>
      <c r="C60" s="302">
        <v>50</v>
      </c>
      <c r="D60" s="302">
        <v>270</v>
      </c>
      <c r="E60" s="302">
        <v>220</v>
      </c>
      <c r="F60" s="302">
        <v>110</v>
      </c>
      <c r="G60" s="302">
        <v>130</v>
      </c>
      <c r="H60" s="302">
        <v>370</v>
      </c>
      <c r="I60" s="302">
        <v>350</v>
      </c>
      <c r="J60" s="302">
        <v>130</v>
      </c>
      <c r="K60" s="302">
        <v>200</v>
      </c>
      <c r="L60" s="302">
        <v>130</v>
      </c>
      <c r="M60" s="302">
        <v>270</v>
      </c>
      <c r="N60" s="302">
        <v>340</v>
      </c>
      <c r="O60" s="302">
        <v>690</v>
      </c>
      <c r="P60" s="302">
        <v>250</v>
      </c>
      <c r="Q60" s="302">
        <v>570</v>
      </c>
      <c r="R60" s="302">
        <v>490</v>
      </c>
      <c r="S60" s="302">
        <v>50</v>
      </c>
      <c r="T60" s="302">
        <v>40</v>
      </c>
      <c r="U60" s="302">
        <v>40</v>
      </c>
      <c r="V60" s="302">
        <v>40</v>
      </c>
    </row>
    <row r="61" spans="1:22" s="61" customFormat="1" ht="15" customHeight="1" x14ac:dyDescent="0.25">
      <c r="A61" s="62"/>
      <c r="B61" s="245" t="s">
        <v>54</v>
      </c>
      <c r="C61" s="302">
        <v>4460</v>
      </c>
      <c r="D61" s="302">
        <v>4530</v>
      </c>
      <c r="E61" s="302">
        <v>3630</v>
      </c>
      <c r="F61" s="302">
        <v>2570</v>
      </c>
      <c r="G61" s="302">
        <v>2000</v>
      </c>
      <c r="H61" s="302">
        <v>2530</v>
      </c>
      <c r="I61" s="302">
        <v>5110</v>
      </c>
      <c r="J61" s="302">
        <v>4010</v>
      </c>
      <c r="K61" s="302">
        <v>4300</v>
      </c>
      <c r="L61" s="302">
        <v>5110</v>
      </c>
      <c r="M61" s="302">
        <v>5560</v>
      </c>
      <c r="N61" s="302">
        <v>8910</v>
      </c>
      <c r="O61" s="302">
        <v>10180</v>
      </c>
      <c r="P61" s="302">
        <v>9340</v>
      </c>
      <c r="Q61" s="302">
        <v>11470</v>
      </c>
      <c r="R61" s="302">
        <v>11360</v>
      </c>
      <c r="S61" s="302">
        <v>12730</v>
      </c>
      <c r="T61" s="302">
        <v>10570</v>
      </c>
      <c r="U61" s="302">
        <v>9520</v>
      </c>
      <c r="V61" s="302">
        <v>9890</v>
      </c>
    </row>
    <row r="62" spans="1:22" s="61" customFormat="1" ht="15" customHeight="1" x14ac:dyDescent="0.25">
      <c r="A62" s="62"/>
      <c r="B62" s="245" t="s">
        <v>55</v>
      </c>
      <c r="C62" s="302">
        <v>721870</v>
      </c>
      <c r="D62" s="302">
        <v>629310</v>
      </c>
      <c r="E62" s="302">
        <v>516590.00000000006</v>
      </c>
      <c r="F62" s="302">
        <v>531060</v>
      </c>
      <c r="G62" s="302">
        <v>519890</v>
      </c>
      <c r="H62" s="302">
        <v>530720</v>
      </c>
      <c r="I62" s="302">
        <v>544720</v>
      </c>
      <c r="J62" s="302">
        <v>554120</v>
      </c>
      <c r="K62" s="302">
        <v>530880</v>
      </c>
      <c r="L62" s="302">
        <v>612660</v>
      </c>
      <c r="M62" s="302">
        <v>680730</v>
      </c>
      <c r="N62" s="302">
        <v>697330</v>
      </c>
      <c r="O62" s="302">
        <v>738130</v>
      </c>
      <c r="P62" s="302">
        <v>812810</v>
      </c>
      <c r="Q62" s="302">
        <v>851290</v>
      </c>
      <c r="R62" s="302">
        <v>697280</v>
      </c>
      <c r="S62" s="302">
        <v>797490</v>
      </c>
      <c r="T62" s="302">
        <v>899460</v>
      </c>
      <c r="U62" s="302">
        <v>988660</v>
      </c>
      <c r="V62" s="302">
        <v>1037020</v>
      </c>
    </row>
    <row r="63" spans="1:22" s="61" customFormat="1" ht="15" customHeight="1" x14ac:dyDescent="0.25">
      <c r="A63" s="62"/>
      <c r="B63" s="245" t="s">
        <v>120</v>
      </c>
      <c r="C63" s="302">
        <v>100</v>
      </c>
      <c r="D63" s="302">
        <v>0</v>
      </c>
      <c r="E63" s="302">
        <v>0</v>
      </c>
      <c r="F63" s="302">
        <v>10</v>
      </c>
      <c r="G63" s="302">
        <v>30</v>
      </c>
      <c r="H63" s="302">
        <v>20</v>
      </c>
      <c r="I63" s="302">
        <v>30</v>
      </c>
      <c r="J63" s="302">
        <v>170</v>
      </c>
      <c r="K63" s="302">
        <v>250</v>
      </c>
      <c r="L63" s="302">
        <v>340</v>
      </c>
      <c r="M63" s="302">
        <v>450</v>
      </c>
      <c r="N63" s="302">
        <v>780</v>
      </c>
      <c r="O63" s="302">
        <v>320</v>
      </c>
      <c r="P63" s="302">
        <v>210</v>
      </c>
      <c r="Q63" s="302">
        <v>210</v>
      </c>
      <c r="R63" s="302">
        <v>90</v>
      </c>
      <c r="S63" s="302">
        <v>320</v>
      </c>
      <c r="T63" s="302">
        <v>300</v>
      </c>
      <c r="U63" s="302">
        <v>290</v>
      </c>
      <c r="V63" s="302">
        <v>80</v>
      </c>
    </row>
    <row r="64" spans="1:22" s="61" customFormat="1" ht="15" customHeight="1" x14ac:dyDescent="0.25">
      <c r="A64" s="62"/>
      <c r="B64" s="245" t="s">
        <v>213</v>
      </c>
      <c r="C64" s="302">
        <v>20</v>
      </c>
      <c r="D64" s="302">
        <v>30</v>
      </c>
      <c r="E64" s="302">
        <v>40</v>
      </c>
      <c r="F64" s="302">
        <v>30</v>
      </c>
      <c r="G64" s="302">
        <v>90</v>
      </c>
      <c r="H64" s="302">
        <v>30</v>
      </c>
      <c r="I64" s="302">
        <v>270</v>
      </c>
      <c r="J64" s="302">
        <v>140</v>
      </c>
      <c r="K64" s="302">
        <v>200</v>
      </c>
      <c r="L64" s="302">
        <v>210</v>
      </c>
      <c r="M64" s="302">
        <v>130</v>
      </c>
      <c r="N64" s="302">
        <v>130</v>
      </c>
      <c r="O64" s="302">
        <v>140</v>
      </c>
      <c r="P64" s="302">
        <v>0</v>
      </c>
      <c r="Q64" s="302">
        <v>0</v>
      </c>
      <c r="R64" s="302">
        <v>0</v>
      </c>
      <c r="S64" s="302">
        <v>0</v>
      </c>
      <c r="T64" s="302">
        <v>0</v>
      </c>
      <c r="U64" s="302">
        <v>0</v>
      </c>
      <c r="V64" s="302">
        <v>0</v>
      </c>
    </row>
    <row r="65" spans="1:24" s="61" customFormat="1" ht="15" customHeight="1" x14ac:dyDescent="0.25">
      <c r="A65" s="62"/>
      <c r="B65" s="245" t="s">
        <v>56</v>
      </c>
      <c r="C65" s="302">
        <v>20</v>
      </c>
      <c r="D65" s="302">
        <v>50</v>
      </c>
      <c r="E65" s="302">
        <v>70</v>
      </c>
      <c r="F65" s="302">
        <v>50</v>
      </c>
      <c r="G65" s="302">
        <v>120</v>
      </c>
      <c r="H65" s="302">
        <v>140</v>
      </c>
      <c r="I65" s="302">
        <v>360</v>
      </c>
      <c r="J65" s="302">
        <v>520</v>
      </c>
      <c r="K65" s="302">
        <v>350</v>
      </c>
      <c r="L65" s="302">
        <v>1020</v>
      </c>
      <c r="M65" s="302">
        <v>710</v>
      </c>
      <c r="N65" s="302">
        <v>710</v>
      </c>
      <c r="O65" s="302">
        <v>790</v>
      </c>
      <c r="P65" s="302">
        <v>250</v>
      </c>
      <c r="Q65" s="302">
        <v>330</v>
      </c>
      <c r="R65" s="302">
        <v>260</v>
      </c>
      <c r="S65" s="302">
        <v>340</v>
      </c>
      <c r="T65" s="302">
        <v>410</v>
      </c>
      <c r="U65" s="302">
        <v>350</v>
      </c>
      <c r="V65" s="302">
        <v>420</v>
      </c>
    </row>
    <row r="66" spans="1:24" s="61" customFormat="1" ht="15" customHeight="1" x14ac:dyDescent="0.25">
      <c r="A66" s="62"/>
      <c r="B66" s="245" t="s">
        <v>57</v>
      </c>
      <c r="C66" s="302">
        <v>30</v>
      </c>
      <c r="D66" s="302">
        <v>60</v>
      </c>
      <c r="E66" s="302">
        <v>20</v>
      </c>
      <c r="F66" s="302">
        <v>20</v>
      </c>
      <c r="G66" s="302">
        <v>50</v>
      </c>
      <c r="H66" s="302">
        <v>10</v>
      </c>
      <c r="I66" s="302">
        <v>60</v>
      </c>
      <c r="J66" s="302">
        <v>80</v>
      </c>
      <c r="K66" s="302">
        <v>270</v>
      </c>
      <c r="L66" s="302">
        <v>190</v>
      </c>
      <c r="M66" s="302">
        <v>220</v>
      </c>
      <c r="N66" s="302">
        <v>320</v>
      </c>
      <c r="O66" s="302">
        <v>400</v>
      </c>
      <c r="P66" s="302">
        <v>870</v>
      </c>
      <c r="Q66" s="302">
        <v>350</v>
      </c>
      <c r="R66" s="302">
        <v>90</v>
      </c>
      <c r="S66" s="302">
        <v>140</v>
      </c>
      <c r="T66" s="302">
        <v>110</v>
      </c>
      <c r="U66" s="302">
        <v>140</v>
      </c>
      <c r="V66" s="302">
        <v>270</v>
      </c>
    </row>
    <row r="67" spans="1:24" s="61" customFormat="1" ht="15" customHeight="1" x14ac:dyDescent="0.25">
      <c r="A67" s="62"/>
      <c r="B67" s="245" t="s">
        <v>58</v>
      </c>
      <c r="C67" s="302">
        <v>95740</v>
      </c>
      <c r="D67" s="302">
        <v>40120</v>
      </c>
      <c r="E67" s="302">
        <v>9720</v>
      </c>
      <c r="F67" s="302">
        <v>7500</v>
      </c>
      <c r="G67" s="302">
        <v>6130</v>
      </c>
      <c r="H67" s="302">
        <v>8440</v>
      </c>
      <c r="I67" s="302">
        <v>14950</v>
      </c>
      <c r="J67" s="302">
        <v>19260</v>
      </c>
      <c r="K67" s="302">
        <v>19420</v>
      </c>
      <c r="L67" s="302">
        <v>15780</v>
      </c>
      <c r="M67" s="302">
        <v>9260</v>
      </c>
      <c r="N67" s="302">
        <v>12100</v>
      </c>
      <c r="O67" s="302">
        <v>6970</v>
      </c>
      <c r="P67" s="302">
        <v>9190</v>
      </c>
      <c r="Q67" s="302">
        <v>6490</v>
      </c>
      <c r="R67" s="302">
        <v>8700</v>
      </c>
      <c r="S67" s="302">
        <v>4870</v>
      </c>
      <c r="T67" s="302">
        <v>0</v>
      </c>
      <c r="U67" s="302">
        <v>4490</v>
      </c>
      <c r="V67" s="302">
        <v>5180</v>
      </c>
    </row>
    <row r="68" spans="1:24" s="61" customFormat="1" ht="15" customHeight="1" x14ac:dyDescent="0.25">
      <c r="A68" s="62"/>
      <c r="B68" s="253" t="s">
        <v>62</v>
      </c>
      <c r="C68" s="303">
        <v>13810</v>
      </c>
      <c r="D68" s="303">
        <v>12420</v>
      </c>
      <c r="E68" s="303">
        <v>13940</v>
      </c>
      <c r="F68" s="303">
        <v>15380</v>
      </c>
      <c r="G68" s="303">
        <v>18520</v>
      </c>
      <c r="H68" s="303">
        <v>22950</v>
      </c>
      <c r="I68" s="303">
        <v>24970</v>
      </c>
      <c r="J68" s="303">
        <v>26790</v>
      </c>
      <c r="K68" s="303">
        <v>24540</v>
      </c>
      <c r="L68" s="303">
        <v>29520</v>
      </c>
      <c r="M68" s="303">
        <v>21560</v>
      </c>
      <c r="N68" s="303">
        <v>23580</v>
      </c>
      <c r="O68" s="303">
        <v>26290</v>
      </c>
      <c r="P68" s="303">
        <v>5180</v>
      </c>
      <c r="Q68" s="303">
        <v>11840</v>
      </c>
      <c r="R68" s="303">
        <v>9650</v>
      </c>
      <c r="S68" s="303">
        <v>22020</v>
      </c>
      <c r="T68" s="303">
        <v>20150</v>
      </c>
      <c r="U68" s="303">
        <v>18530</v>
      </c>
      <c r="V68" s="303">
        <v>17040</v>
      </c>
    </row>
    <row r="69" spans="1:24" s="67" customFormat="1" ht="30" customHeight="1" x14ac:dyDescent="0.2">
      <c r="B69" s="68" t="s">
        <v>67</v>
      </c>
      <c r="C69" s="69">
        <v>3569350</v>
      </c>
      <c r="D69" s="69">
        <v>2711610</v>
      </c>
      <c r="E69" s="69">
        <v>2373380</v>
      </c>
      <c r="F69" s="69">
        <v>2367060</v>
      </c>
      <c r="G69" s="69">
        <v>2204960</v>
      </c>
      <c r="H69" s="69">
        <v>2328560</v>
      </c>
      <c r="I69" s="69">
        <v>2465180</v>
      </c>
      <c r="J69" s="69">
        <v>2332300</v>
      </c>
      <c r="K69" s="69">
        <v>2102850</v>
      </c>
      <c r="L69" s="69">
        <v>2208850</v>
      </c>
      <c r="M69" s="69">
        <v>2213090</v>
      </c>
      <c r="N69" s="69">
        <v>2399250</v>
      </c>
      <c r="O69" s="69">
        <v>2622440</v>
      </c>
      <c r="P69" s="69">
        <v>2745300</v>
      </c>
      <c r="Q69" s="69">
        <v>3039570</v>
      </c>
      <c r="R69" s="69">
        <v>3073320</v>
      </c>
      <c r="S69" s="69">
        <v>3215080</v>
      </c>
      <c r="T69" s="394">
        <v>3282090</v>
      </c>
      <c r="U69" s="69">
        <v>3311960</v>
      </c>
      <c r="V69" s="69">
        <v>3285640</v>
      </c>
    </row>
    <row r="70" spans="1:24" s="62" customFormat="1" ht="15" customHeight="1" x14ac:dyDescent="0.2">
      <c r="B70" s="65" t="s">
        <v>68</v>
      </c>
      <c r="C70" s="66">
        <v>13700</v>
      </c>
      <c r="D70" s="66">
        <v>19210</v>
      </c>
      <c r="E70" s="66">
        <v>13790</v>
      </c>
      <c r="F70" s="66">
        <v>25720</v>
      </c>
      <c r="G70" s="66">
        <v>27300</v>
      </c>
      <c r="H70" s="66">
        <v>38130</v>
      </c>
      <c r="I70" s="66">
        <v>54010</v>
      </c>
      <c r="J70" s="66">
        <v>75550</v>
      </c>
      <c r="K70" s="66">
        <v>108870</v>
      </c>
      <c r="L70" s="66">
        <v>141130</v>
      </c>
      <c r="M70" s="66">
        <v>155310</v>
      </c>
      <c r="N70" s="66">
        <v>278660</v>
      </c>
      <c r="O70" s="66">
        <v>316540</v>
      </c>
      <c r="P70" s="66">
        <v>257410.00000000003</v>
      </c>
      <c r="Q70" s="66">
        <v>224160</v>
      </c>
      <c r="R70" s="66">
        <v>216480</v>
      </c>
      <c r="S70" s="66">
        <v>253740</v>
      </c>
      <c r="T70" s="109">
        <v>233130</v>
      </c>
      <c r="U70" s="66">
        <v>256589.99999999997</v>
      </c>
      <c r="V70" s="66">
        <v>253150</v>
      </c>
      <c r="W70" s="67"/>
    </row>
    <row r="71" spans="1:24" s="62" customFormat="1" ht="15" customHeight="1" x14ac:dyDescent="0.2">
      <c r="B71" s="65" t="s">
        <v>69</v>
      </c>
      <c r="C71" s="66">
        <v>2326000</v>
      </c>
      <c r="D71" s="66">
        <v>1607210</v>
      </c>
      <c r="E71" s="66">
        <v>1486950</v>
      </c>
      <c r="F71" s="66">
        <v>1519570</v>
      </c>
      <c r="G71" s="66">
        <v>1384850</v>
      </c>
      <c r="H71" s="66">
        <v>1499010</v>
      </c>
      <c r="I71" s="66">
        <v>1635620</v>
      </c>
      <c r="J71" s="66">
        <v>1545000</v>
      </c>
      <c r="K71" s="66">
        <v>1397550</v>
      </c>
      <c r="L71" s="66">
        <v>1412910</v>
      </c>
      <c r="M71" s="66">
        <v>1354060</v>
      </c>
      <c r="N71" s="66">
        <v>1512500</v>
      </c>
      <c r="O71" s="66">
        <v>1693390</v>
      </c>
      <c r="P71" s="66">
        <v>1694540</v>
      </c>
      <c r="Q71" s="66">
        <v>1934740</v>
      </c>
      <c r="R71" s="66">
        <v>2090940</v>
      </c>
      <c r="S71" s="66">
        <v>2117310</v>
      </c>
      <c r="T71" s="109">
        <v>2095190</v>
      </c>
      <c r="U71" s="66">
        <v>2060110.0000000002</v>
      </c>
      <c r="V71" s="66">
        <v>1593450</v>
      </c>
      <c r="W71" s="67"/>
    </row>
    <row r="72" spans="1:24" s="62" customFormat="1" ht="30" customHeight="1" thickBot="1" x14ac:dyDescent="0.25">
      <c r="B72" s="70" t="s">
        <v>70</v>
      </c>
      <c r="C72" s="71">
        <v>2081260.0000000002</v>
      </c>
      <c r="D72" s="71">
        <v>1382700</v>
      </c>
      <c r="E72" s="71">
        <v>1302620</v>
      </c>
      <c r="F72" s="71">
        <v>1330780</v>
      </c>
      <c r="G72" s="71">
        <v>1232520</v>
      </c>
      <c r="H72" s="71">
        <v>1340730</v>
      </c>
      <c r="I72" s="71">
        <v>1460070</v>
      </c>
      <c r="J72" s="71">
        <v>1407950</v>
      </c>
      <c r="K72" s="71">
        <v>1290080</v>
      </c>
      <c r="L72" s="71">
        <v>1303830</v>
      </c>
      <c r="M72" s="71">
        <v>1235010</v>
      </c>
      <c r="N72" s="71">
        <v>1362210</v>
      </c>
      <c r="O72" s="71">
        <v>1512610</v>
      </c>
      <c r="P72" s="71">
        <v>1475710</v>
      </c>
      <c r="Q72" s="71">
        <v>1661950</v>
      </c>
      <c r="R72" s="71">
        <v>1787630</v>
      </c>
      <c r="S72" s="71">
        <v>1747030</v>
      </c>
      <c r="T72" s="395">
        <v>1734020</v>
      </c>
      <c r="U72" s="71">
        <v>1683700</v>
      </c>
      <c r="V72" s="71">
        <v>1575990</v>
      </c>
      <c r="W72" s="67"/>
    </row>
    <row r="73" spans="1:24" x14ac:dyDescent="0.25">
      <c r="A73" s="61"/>
      <c r="B73" s="61"/>
      <c r="C73" s="61"/>
      <c r="D73" s="61"/>
      <c r="E73" s="61"/>
      <c r="F73" s="61"/>
      <c r="G73" s="61"/>
      <c r="H73" s="61"/>
      <c r="I73" s="61"/>
      <c r="J73" s="61"/>
      <c r="K73" s="61"/>
      <c r="L73" s="61"/>
      <c r="M73" s="61"/>
      <c r="N73" s="61"/>
      <c r="O73" s="61"/>
      <c r="P73" s="61"/>
      <c r="Q73" s="61"/>
      <c r="R73" s="61"/>
      <c r="S73" s="61"/>
      <c r="T73" s="61"/>
      <c r="U73" s="61"/>
      <c r="V73" s="61"/>
      <c r="W73" s="61"/>
      <c r="X73" s="61"/>
    </row>
    <row r="74" spans="1:24" s="1" customFormat="1" ht="15" customHeight="1" x14ac:dyDescent="0.25">
      <c r="A74" s="90" t="s">
        <v>61</v>
      </c>
      <c r="B74" s="415" t="s">
        <v>298</v>
      </c>
      <c r="C74" s="416"/>
      <c r="D74" s="416"/>
      <c r="E74" s="416"/>
    </row>
    <row r="75" spans="1:24" s="1" customFormat="1" ht="15" customHeight="1" x14ac:dyDescent="0.2">
      <c r="A75" s="200" t="s">
        <v>266</v>
      </c>
      <c r="B75" s="376" t="s">
        <v>341</v>
      </c>
      <c r="C75" s="198"/>
      <c r="D75" s="199"/>
      <c r="E75" s="199"/>
    </row>
    <row r="76" spans="1:24" s="62" customFormat="1" ht="15" customHeight="1" x14ac:dyDescent="0.25">
      <c r="A76" s="243" t="s">
        <v>2</v>
      </c>
      <c r="B76" s="414" t="s">
        <v>317</v>
      </c>
      <c r="C76" s="414"/>
      <c r="D76" s="105"/>
      <c r="E76" s="105"/>
    </row>
    <row r="77" spans="1:24" ht="15" customHeight="1" x14ac:dyDescent="0.25">
      <c r="A77" s="61"/>
      <c r="B77" s="61"/>
      <c r="C77" s="61"/>
      <c r="D77" s="61"/>
      <c r="E77" s="61"/>
      <c r="F77" s="61"/>
      <c r="G77" s="61"/>
      <c r="H77" s="61"/>
      <c r="I77" s="61"/>
      <c r="J77" s="61"/>
      <c r="K77" s="61"/>
      <c r="L77" s="61"/>
      <c r="M77" s="61"/>
      <c r="N77" s="61"/>
      <c r="O77" s="61"/>
      <c r="P77" s="61"/>
      <c r="Q77" s="61"/>
      <c r="R77" s="61"/>
      <c r="S77" s="61"/>
      <c r="T77" s="61"/>
      <c r="U77" s="61"/>
      <c r="V77" s="61"/>
      <c r="W77" s="61"/>
      <c r="X77" s="61"/>
    </row>
    <row r="78" spans="1:24" ht="15" customHeight="1" x14ac:dyDescent="0.25">
      <c r="A78" s="61"/>
      <c r="B78" s="61"/>
      <c r="C78" s="61"/>
      <c r="D78" s="61"/>
      <c r="E78" s="61"/>
      <c r="F78" s="61"/>
      <c r="G78" s="61"/>
      <c r="H78" s="61"/>
      <c r="I78" s="61"/>
      <c r="J78" s="61"/>
      <c r="K78" s="61"/>
      <c r="L78" s="61"/>
      <c r="M78" s="61"/>
      <c r="N78" s="61"/>
      <c r="O78" s="61"/>
      <c r="P78" s="61"/>
      <c r="Q78" s="61"/>
      <c r="R78" s="61"/>
      <c r="S78" s="61"/>
      <c r="T78" s="61"/>
      <c r="U78" s="61"/>
      <c r="V78" s="61"/>
      <c r="W78" s="61"/>
      <c r="X78" s="61"/>
    </row>
    <row r="79" spans="1:24" ht="15" customHeight="1" x14ac:dyDescent="0.25">
      <c r="A79" s="61"/>
      <c r="B79" s="61"/>
      <c r="C79" s="61"/>
      <c r="D79" s="61"/>
      <c r="E79" s="61"/>
      <c r="F79" s="61"/>
      <c r="G79" s="61"/>
      <c r="H79" s="61"/>
      <c r="I79" s="61"/>
      <c r="J79" s="61"/>
      <c r="K79" s="61"/>
      <c r="L79" s="61"/>
      <c r="M79" s="61"/>
      <c r="N79" s="61"/>
      <c r="O79" s="61"/>
      <c r="P79" s="61"/>
      <c r="Q79" s="61"/>
      <c r="R79" s="61"/>
      <c r="S79" s="61"/>
      <c r="T79" s="61"/>
      <c r="U79" s="61"/>
      <c r="V79" s="61"/>
      <c r="W79" s="61"/>
      <c r="X79" s="61"/>
    </row>
    <row r="80" spans="1:24" ht="15" customHeight="1" x14ac:dyDescent="0.25">
      <c r="A80" s="61"/>
      <c r="B80" s="61"/>
      <c r="C80" s="61"/>
      <c r="D80" s="61"/>
      <c r="E80" s="61"/>
      <c r="F80" s="61"/>
      <c r="G80" s="61"/>
      <c r="H80" s="61"/>
      <c r="I80" s="61"/>
      <c r="J80" s="61"/>
      <c r="K80" s="61"/>
      <c r="L80" s="61"/>
      <c r="M80" s="61"/>
      <c r="N80" s="61"/>
      <c r="O80" s="61"/>
      <c r="P80" s="61"/>
      <c r="Q80" s="61"/>
      <c r="R80" s="61"/>
      <c r="S80" s="61"/>
      <c r="T80" s="61"/>
      <c r="U80" s="61"/>
      <c r="V80" s="61"/>
      <c r="W80" s="61"/>
      <c r="X80" s="61"/>
    </row>
    <row r="81" spans="1:24" ht="15" customHeight="1" x14ac:dyDescent="0.25">
      <c r="A81" s="61"/>
      <c r="B81" s="61"/>
      <c r="C81" s="61"/>
      <c r="D81" s="61"/>
      <c r="E81" s="61"/>
      <c r="F81" s="61"/>
      <c r="G81" s="61"/>
      <c r="H81" s="61"/>
      <c r="I81" s="61"/>
      <c r="J81" s="61"/>
      <c r="K81" s="61"/>
      <c r="L81" s="61"/>
      <c r="M81" s="61"/>
      <c r="N81" s="61"/>
      <c r="O81" s="61"/>
      <c r="P81" s="61"/>
      <c r="Q81" s="61"/>
      <c r="R81" s="61"/>
      <c r="S81" s="61"/>
      <c r="T81" s="61"/>
      <c r="U81" s="61"/>
      <c r="V81" s="61"/>
      <c r="W81" s="61"/>
      <c r="X81" s="61"/>
    </row>
    <row r="82" spans="1:24" ht="15" customHeight="1" x14ac:dyDescent="0.25">
      <c r="A82" s="61"/>
      <c r="B82" s="61"/>
      <c r="C82" s="61"/>
      <c r="D82" s="61"/>
      <c r="E82" s="61"/>
      <c r="F82" s="61"/>
      <c r="G82" s="61"/>
      <c r="H82" s="61"/>
      <c r="I82" s="61"/>
      <c r="J82" s="61"/>
      <c r="K82" s="61"/>
      <c r="L82" s="61"/>
      <c r="M82" s="61"/>
      <c r="N82" s="61"/>
      <c r="O82" s="61"/>
      <c r="P82" s="61"/>
      <c r="Q82" s="61"/>
      <c r="R82" s="61"/>
      <c r="S82" s="61"/>
      <c r="T82" s="61"/>
      <c r="U82" s="61"/>
      <c r="V82" s="61"/>
      <c r="W82" s="61"/>
      <c r="X82" s="61"/>
    </row>
    <row r="83" spans="1:24" ht="15" customHeight="1" x14ac:dyDescent="0.25">
      <c r="A83" s="61"/>
      <c r="B83" s="61"/>
      <c r="C83" s="61"/>
      <c r="D83" s="61"/>
      <c r="E83" s="61"/>
      <c r="F83" s="61"/>
      <c r="G83" s="61"/>
      <c r="H83" s="61"/>
      <c r="I83" s="61"/>
      <c r="J83" s="61"/>
      <c r="K83" s="61"/>
      <c r="L83" s="61"/>
      <c r="M83" s="61"/>
      <c r="N83" s="61"/>
      <c r="O83" s="61"/>
      <c r="P83" s="61"/>
      <c r="Q83" s="61"/>
      <c r="R83" s="61"/>
      <c r="S83" s="61"/>
      <c r="T83" s="61"/>
      <c r="U83" s="61"/>
      <c r="V83" s="61"/>
      <c r="W83" s="61"/>
      <c r="X83" s="61"/>
    </row>
    <row r="84" spans="1:24" ht="15" customHeight="1" x14ac:dyDescent="0.25">
      <c r="A84" s="61"/>
      <c r="B84" s="61"/>
      <c r="C84" s="61"/>
      <c r="D84" s="61"/>
      <c r="E84" s="61"/>
      <c r="F84" s="61"/>
      <c r="G84" s="61"/>
      <c r="H84" s="61"/>
      <c r="I84" s="61"/>
      <c r="J84" s="61"/>
      <c r="K84" s="61"/>
      <c r="L84" s="61"/>
      <c r="M84" s="61"/>
      <c r="N84" s="61"/>
      <c r="O84" s="61"/>
      <c r="P84" s="61"/>
      <c r="Q84" s="61"/>
      <c r="R84" s="61"/>
      <c r="S84" s="61"/>
      <c r="T84" s="61"/>
      <c r="U84" s="61"/>
      <c r="V84" s="61"/>
      <c r="W84" s="61"/>
      <c r="X84" s="61"/>
    </row>
    <row r="85" spans="1:24" ht="15" customHeight="1" x14ac:dyDescent="0.25">
      <c r="A85" s="61"/>
      <c r="B85" s="61"/>
      <c r="C85" s="61"/>
      <c r="D85" s="61"/>
      <c r="E85" s="61"/>
      <c r="F85" s="61"/>
      <c r="G85" s="61"/>
      <c r="H85" s="61"/>
      <c r="I85" s="61"/>
      <c r="J85" s="61"/>
      <c r="K85" s="61"/>
      <c r="L85" s="61"/>
      <c r="M85" s="61"/>
      <c r="N85" s="61"/>
      <c r="O85" s="61"/>
      <c r="P85" s="61"/>
      <c r="Q85" s="61"/>
      <c r="R85" s="61"/>
      <c r="S85" s="61"/>
      <c r="T85" s="61"/>
      <c r="U85" s="61"/>
      <c r="V85" s="61"/>
      <c r="W85" s="61"/>
      <c r="X85" s="61"/>
    </row>
    <row r="86" spans="1:24" ht="15" customHeight="1" x14ac:dyDescent="0.25"/>
    <row r="87" spans="1:24" ht="15" customHeight="1" x14ac:dyDescent="0.25"/>
  </sheetData>
  <mergeCells count="4">
    <mergeCell ref="B3:V3"/>
    <mergeCell ref="B76:C76"/>
    <mergeCell ref="B74:E74"/>
    <mergeCell ref="B2:H2"/>
  </mergeCells>
  <hyperlinks>
    <hyperlink ref="B76" r:id="rId1" display="http://observatorioemigracao.pt/np4/7196.html" xr:uid="{00000000-0004-0000-0600-000000000000}"/>
    <hyperlink ref="B76:C76" r:id="rId2" display="http://observatorioemigracao.pt/np4/7952.html" xr:uid="{00000000-0004-0000-0600-000001000000}"/>
    <hyperlink ref="C1" location="Índice!A1" display="ÍNDICE Ç" xr:uid="{00000000-0004-0000-0600-000002000000}"/>
  </hyperlinks>
  <pageMargins left="0.7" right="0.7" top="0.75" bottom="0.75" header="0.3" footer="0.3"/>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N49"/>
  <sheetViews>
    <sheetView showGridLines="0" workbookViewId="0">
      <selection activeCell="C1" sqref="C1"/>
    </sheetView>
  </sheetViews>
  <sheetFormatPr defaultRowHeight="15" x14ac:dyDescent="0.25"/>
  <cols>
    <col min="1" max="1" width="12.7109375" customWidth="1"/>
    <col min="2" max="2" width="24.7109375" customWidth="1"/>
    <col min="3" max="23" width="12.7109375" customWidth="1"/>
  </cols>
  <sheetData>
    <row r="1" spans="1:170" s="13" customFormat="1" ht="30" customHeight="1" x14ac:dyDescent="0.25">
      <c r="A1" s="83"/>
      <c r="B1" s="216"/>
      <c r="C1" s="407" t="s">
        <v>347</v>
      </c>
      <c r="D1" s="14"/>
      <c r="M1" s="154"/>
    </row>
    <row r="2" spans="1:170" s="62" customFormat="1" ht="30" customHeight="1" x14ac:dyDescent="0.25">
      <c r="B2" s="448" t="s">
        <v>325</v>
      </c>
      <c r="C2" s="449"/>
      <c r="D2" s="449"/>
      <c r="E2" s="449"/>
      <c r="F2" s="449"/>
      <c r="G2" s="449"/>
      <c r="H2" s="449"/>
      <c r="I2" s="449"/>
      <c r="J2" s="449"/>
      <c r="K2" s="449"/>
      <c r="L2" s="449"/>
      <c r="M2" s="449"/>
      <c r="N2" s="406"/>
      <c r="O2" s="406"/>
      <c r="P2" s="406"/>
      <c r="Q2" s="406"/>
      <c r="R2" s="406"/>
      <c r="S2" s="406"/>
      <c r="T2" s="406"/>
      <c r="U2" s="406"/>
      <c r="V2" s="406"/>
      <c r="W2" s="406"/>
      <c r="X2" s="91"/>
      <c r="Y2" s="91"/>
      <c r="Z2" s="91"/>
      <c r="AA2" s="91"/>
      <c r="AB2" s="91"/>
      <c r="AC2" s="91"/>
      <c r="AD2" s="91"/>
      <c r="AE2" s="91"/>
      <c r="AF2" s="91"/>
      <c r="AG2" s="91"/>
      <c r="AH2" s="91"/>
      <c r="AI2" s="91"/>
      <c r="AJ2" s="91"/>
      <c r="AK2" s="91"/>
      <c r="AL2" s="91"/>
      <c r="AM2" s="91"/>
      <c r="AN2" s="91"/>
      <c r="AO2" s="91"/>
      <c r="AP2" s="91"/>
      <c r="AQ2" s="91"/>
      <c r="AR2" s="91"/>
      <c r="AS2" s="91"/>
      <c r="AT2" s="91"/>
      <c r="AU2" s="91"/>
      <c r="AV2" s="91"/>
      <c r="AW2" s="91"/>
      <c r="AX2" s="91"/>
      <c r="AY2" s="91"/>
      <c r="AZ2" s="91"/>
      <c r="BA2" s="91"/>
      <c r="BB2" s="91"/>
      <c r="BC2" s="91"/>
      <c r="BD2" s="91"/>
      <c r="BE2" s="91"/>
      <c r="BF2" s="91"/>
      <c r="BG2" s="91"/>
      <c r="BH2" s="91"/>
      <c r="BI2" s="91"/>
      <c r="BJ2" s="91"/>
      <c r="BK2" s="91"/>
      <c r="BL2" s="91"/>
      <c r="BM2" s="91"/>
      <c r="BN2" s="91"/>
      <c r="BO2" s="91"/>
      <c r="BP2" s="91"/>
      <c r="BQ2" s="91"/>
      <c r="BR2" s="91"/>
      <c r="BS2" s="91"/>
      <c r="BT2" s="91"/>
      <c r="BU2" s="91"/>
      <c r="BV2" s="91"/>
      <c r="BW2" s="91"/>
      <c r="BX2" s="91"/>
      <c r="BY2" s="91"/>
      <c r="BZ2" s="91"/>
      <c r="CA2" s="91"/>
      <c r="CB2" s="91"/>
      <c r="CC2" s="91"/>
      <c r="CD2" s="91"/>
      <c r="CE2" s="91"/>
      <c r="CF2" s="91"/>
      <c r="CG2" s="91"/>
      <c r="CH2" s="91"/>
      <c r="CI2" s="91"/>
      <c r="CJ2" s="91"/>
      <c r="CK2" s="91"/>
      <c r="CL2" s="91"/>
      <c r="CM2" s="91"/>
      <c r="CN2" s="91"/>
      <c r="CO2" s="91"/>
      <c r="CP2" s="91"/>
      <c r="CQ2" s="91"/>
      <c r="CR2" s="91"/>
      <c r="CS2" s="91"/>
      <c r="CT2" s="91"/>
      <c r="CU2" s="91"/>
      <c r="CV2" s="91"/>
      <c r="CW2" s="91"/>
      <c r="CX2" s="91"/>
      <c r="CY2" s="91"/>
      <c r="CZ2" s="91"/>
      <c r="DA2" s="91"/>
      <c r="DB2" s="91"/>
      <c r="DC2" s="91"/>
      <c r="DD2" s="91"/>
      <c r="DE2" s="91"/>
      <c r="DF2" s="91"/>
      <c r="DG2" s="91"/>
      <c r="DH2" s="91"/>
      <c r="DI2" s="91"/>
      <c r="DJ2" s="91"/>
      <c r="DK2" s="91"/>
      <c r="DL2" s="91"/>
      <c r="DM2" s="91"/>
      <c r="DN2" s="91"/>
      <c r="DO2" s="91"/>
      <c r="DP2" s="91"/>
      <c r="DQ2" s="91"/>
      <c r="DR2" s="91"/>
      <c r="DS2" s="91"/>
      <c r="DT2" s="91"/>
      <c r="DU2" s="91"/>
      <c r="DV2" s="91"/>
      <c r="DW2" s="91"/>
      <c r="DX2" s="91"/>
      <c r="DY2" s="91"/>
      <c r="DZ2" s="91"/>
      <c r="EA2" s="91"/>
      <c r="EB2" s="91"/>
      <c r="EC2" s="91"/>
      <c r="ED2" s="91"/>
      <c r="EE2" s="91"/>
      <c r="EF2" s="91"/>
      <c r="EG2" s="91"/>
      <c r="EH2" s="91"/>
      <c r="EI2" s="91"/>
      <c r="EJ2" s="91"/>
      <c r="EK2" s="91"/>
      <c r="EL2" s="91"/>
      <c r="EM2" s="91"/>
      <c r="EN2" s="91"/>
      <c r="EO2" s="91"/>
      <c r="EP2" s="91"/>
      <c r="EQ2" s="91"/>
      <c r="ER2" s="91"/>
      <c r="ES2" s="91"/>
      <c r="ET2" s="91"/>
      <c r="EU2" s="91"/>
      <c r="EV2" s="91"/>
      <c r="EW2" s="91"/>
      <c r="EX2" s="91"/>
      <c r="EY2" s="91"/>
      <c r="EZ2" s="91"/>
      <c r="FA2" s="91"/>
      <c r="FB2" s="91"/>
      <c r="FC2" s="91"/>
      <c r="FD2" s="91"/>
      <c r="FE2" s="91"/>
      <c r="FF2" s="91"/>
      <c r="FG2" s="91"/>
      <c r="FH2" s="91"/>
      <c r="FI2" s="91"/>
      <c r="FJ2" s="91"/>
      <c r="FK2" s="91"/>
      <c r="FL2" s="91"/>
      <c r="FM2" s="91"/>
      <c r="FN2" s="91"/>
    </row>
    <row r="3" spans="1:170" s="62" customFormat="1" ht="15" customHeight="1" thickBot="1" x14ac:dyDescent="0.3">
      <c r="B3" s="446" t="s">
        <v>253</v>
      </c>
      <c r="C3" s="447"/>
      <c r="D3" s="447"/>
      <c r="E3" s="447"/>
      <c r="F3" s="447"/>
      <c r="G3" s="447"/>
      <c r="H3" s="447"/>
      <c r="I3" s="447"/>
      <c r="J3" s="447"/>
      <c r="K3" s="447"/>
      <c r="L3" s="447"/>
      <c r="M3" s="447"/>
      <c r="N3" s="447"/>
      <c r="O3" s="447"/>
      <c r="P3" s="447"/>
      <c r="Q3" s="447"/>
      <c r="R3" s="447"/>
      <c r="S3" s="447"/>
      <c r="T3" s="447"/>
      <c r="U3" s="447"/>
      <c r="V3" s="447"/>
      <c r="X3" s="91"/>
      <c r="Y3" s="91"/>
      <c r="Z3" s="91"/>
      <c r="AA3" s="91"/>
      <c r="AB3" s="91"/>
      <c r="AC3" s="91"/>
      <c r="AD3" s="91"/>
      <c r="AE3" s="91"/>
      <c r="AF3" s="91"/>
      <c r="AG3" s="91"/>
      <c r="AH3" s="91"/>
      <c r="AI3" s="91"/>
      <c r="AJ3" s="91"/>
      <c r="AK3" s="91"/>
      <c r="AL3" s="91"/>
      <c r="AM3" s="91"/>
      <c r="AN3" s="91"/>
      <c r="AO3" s="91"/>
      <c r="AP3" s="91"/>
      <c r="AQ3" s="91"/>
      <c r="AR3" s="91"/>
      <c r="AS3" s="91"/>
      <c r="AT3" s="91"/>
      <c r="AU3" s="91"/>
      <c r="AV3" s="91"/>
      <c r="AW3" s="91"/>
      <c r="AX3" s="91"/>
      <c r="AY3" s="91"/>
      <c r="AZ3" s="91"/>
      <c r="BA3" s="91"/>
      <c r="BB3" s="91"/>
      <c r="BC3" s="91"/>
      <c r="BD3" s="91"/>
      <c r="BE3" s="91"/>
      <c r="BF3" s="91"/>
      <c r="BG3" s="91"/>
      <c r="BH3" s="91"/>
      <c r="BI3" s="91"/>
      <c r="BJ3" s="91"/>
      <c r="BK3" s="91"/>
      <c r="BL3" s="91"/>
      <c r="BM3" s="91"/>
      <c r="BN3" s="91"/>
      <c r="BO3" s="91"/>
      <c r="BP3" s="91"/>
      <c r="BQ3" s="91"/>
      <c r="BR3" s="91"/>
      <c r="BS3" s="91"/>
      <c r="BT3" s="91"/>
      <c r="BU3" s="91"/>
      <c r="BV3" s="91"/>
      <c r="BW3" s="91"/>
      <c r="BX3" s="91"/>
      <c r="BY3" s="91"/>
      <c r="BZ3" s="91"/>
      <c r="CA3" s="91"/>
      <c r="CB3" s="91"/>
      <c r="CC3" s="91"/>
      <c r="CD3" s="91"/>
      <c r="CE3" s="91"/>
      <c r="CF3" s="91"/>
      <c r="CG3" s="91"/>
      <c r="CH3" s="91"/>
      <c r="CI3" s="91"/>
      <c r="CJ3" s="91"/>
      <c r="CK3" s="91"/>
      <c r="CL3" s="91"/>
      <c r="CM3" s="91"/>
      <c r="CN3" s="91"/>
      <c r="CO3" s="91"/>
      <c r="CP3" s="91"/>
      <c r="CQ3" s="91"/>
      <c r="CR3" s="91"/>
      <c r="CS3" s="91"/>
      <c r="CT3" s="91"/>
      <c r="CU3" s="91"/>
      <c r="CV3" s="91"/>
      <c r="CW3" s="91"/>
      <c r="CX3" s="91"/>
      <c r="CY3" s="91"/>
      <c r="CZ3" s="91"/>
      <c r="DA3" s="91"/>
      <c r="DB3" s="91"/>
      <c r="DC3" s="91"/>
      <c r="DD3" s="91"/>
      <c r="DE3" s="91"/>
      <c r="DF3" s="91"/>
      <c r="DG3" s="91"/>
      <c r="DH3" s="91"/>
      <c r="DI3" s="91"/>
      <c r="DJ3" s="91"/>
      <c r="DK3" s="91"/>
      <c r="DL3" s="91"/>
      <c r="DM3" s="91"/>
      <c r="DN3" s="91"/>
      <c r="DO3" s="91"/>
      <c r="DP3" s="91"/>
      <c r="DQ3" s="91"/>
      <c r="DR3" s="91"/>
      <c r="DS3" s="91"/>
      <c r="DT3" s="91"/>
      <c r="DU3" s="91"/>
      <c r="DV3" s="91"/>
      <c r="DW3" s="91"/>
      <c r="DX3" s="91"/>
      <c r="DY3" s="91"/>
      <c r="DZ3" s="91"/>
      <c r="EA3" s="91"/>
      <c r="EB3" s="91"/>
      <c r="EC3" s="91"/>
      <c r="ED3" s="91"/>
      <c r="EE3" s="91"/>
      <c r="EF3" s="91"/>
      <c r="EG3" s="91"/>
      <c r="EH3" s="91"/>
      <c r="EI3" s="91"/>
      <c r="EJ3" s="91"/>
      <c r="EK3" s="91"/>
      <c r="EL3" s="91"/>
      <c r="EM3" s="91"/>
      <c r="EN3" s="91"/>
      <c r="EO3" s="91"/>
      <c r="EP3" s="91"/>
      <c r="EQ3" s="91"/>
      <c r="ER3" s="91"/>
      <c r="ES3" s="91"/>
      <c r="ET3" s="91"/>
      <c r="EU3" s="91"/>
      <c r="EV3" s="91"/>
      <c r="EW3" s="91"/>
      <c r="EX3" s="91"/>
      <c r="EY3" s="91"/>
      <c r="EZ3" s="91"/>
      <c r="FA3" s="91"/>
      <c r="FB3" s="91"/>
      <c r="FC3" s="91"/>
      <c r="FD3" s="91"/>
      <c r="FE3" s="91"/>
      <c r="FF3" s="91"/>
      <c r="FG3" s="91"/>
      <c r="FH3" s="91"/>
      <c r="FI3" s="91"/>
      <c r="FJ3" s="91"/>
      <c r="FK3" s="91"/>
      <c r="FL3" s="91"/>
      <c r="FM3" s="91"/>
      <c r="FN3" s="91"/>
    </row>
    <row r="4" spans="1:170" s="62" customFormat="1" ht="30" customHeight="1" x14ac:dyDescent="0.25">
      <c r="A4" s="91"/>
      <c r="B4" s="63" t="s">
        <v>60</v>
      </c>
      <c r="C4" s="64">
        <v>2001</v>
      </c>
      <c r="D4" s="64">
        <v>2002</v>
      </c>
      <c r="E4" s="64">
        <v>2003</v>
      </c>
      <c r="F4" s="64">
        <v>2004</v>
      </c>
      <c r="G4" s="64">
        <v>2005</v>
      </c>
      <c r="H4" s="64">
        <v>2006</v>
      </c>
      <c r="I4" s="64">
        <v>2007</v>
      </c>
      <c r="J4" s="64">
        <v>2008</v>
      </c>
      <c r="K4" s="64">
        <v>2009</v>
      </c>
      <c r="L4" s="64">
        <v>2010</v>
      </c>
      <c r="M4" s="64">
        <v>2011</v>
      </c>
      <c r="N4" s="64">
        <v>2012</v>
      </c>
      <c r="O4" s="64">
        <v>2013</v>
      </c>
      <c r="P4" s="64">
        <v>2014</v>
      </c>
      <c r="Q4" s="64">
        <v>2015</v>
      </c>
      <c r="R4" s="64">
        <v>2016</v>
      </c>
      <c r="S4" s="64">
        <v>2017</v>
      </c>
      <c r="T4" s="64">
        <v>2018</v>
      </c>
      <c r="U4" s="64">
        <v>2019</v>
      </c>
      <c r="V4" s="64">
        <v>2020</v>
      </c>
      <c r="W4" s="98"/>
      <c r="X4" s="91"/>
      <c r="Y4" s="91"/>
      <c r="Z4" s="91"/>
      <c r="AA4" s="91"/>
      <c r="AB4" s="91"/>
      <c r="AC4" s="91"/>
      <c r="AD4" s="91"/>
      <c r="AE4" s="91"/>
      <c r="AF4" s="91"/>
      <c r="AG4" s="91"/>
      <c r="AH4" s="91"/>
      <c r="AI4" s="91"/>
      <c r="AJ4" s="91"/>
      <c r="AK4" s="91"/>
      <c r="AL4" s="91"/>
      <c r="AM4" s="91"/>
      <c r="AN4" s="91"/>
      <c r="AO4" s="91"/>
      <c r="AP4" s="91"/>
      <c r="AQ4" s="91"/>
      <c r="AR4" s="91"/>
      <c r="AS4" s="91"/>
      <c r="AT4" s="91"/>
      <c r="AU4" s="91"/>
      <c r="AV4" s="91"/>
      <c r="AW4" s="91"/>
      <c r="AX4" s="91"/>
      <c r="AY4" s="91"/>
      <c r="AZ4" s="91"/>
      <c r="BA4" s="91"/>
      <c r="BB4" s="91"/>
      <c r="BC4" s="91"/>
      <c r="BD4" s="91"/>
      <c r="BE4" s="91"/>
      <c r="BF4" s="91"/>
      <c r="BG4" s="91"/>
      <c r="BH4" s="91"/>
      <c r="BI4" s="91"/>
      <c r="BJ4" s="91"/>
      <c r="BK4" s="91"/>
      <c r="BL4" s="91"/>
      <c r="BM4" s="91"/>
      <c r="BN4" s="91"/>
      <c r="BO4" s="91"/>
      <c r="BP4" s="91"/>
      <c r="BQ4" s="91"/>
      <c r="BR4" s="91"/>
      <c r="BS4" s="91"/>
      <c r="BT4" s="91"/>
      <c r="BU4" s="91"/>
      <c r="BV4" s="91"/>
      <c r="BW4" s="91"/>
      <c r="BX4" s="91"/>
      <c r="BY4" s="91"/>
      <c r="BZ4" s="91"/>
      <c r="CA4" s="91"/>
      <c r="CB4" s="91"/>
      <c r="CC4" s="91"/>
      <c r="CD4" s="91"/>
      <c r="CE4" s="91"/>
      <c r="CF4" s="91"/>
      <c r="CG4" s="91"/>
      <c r="CH4" s="91"/>
      <c r="CI4" s="91"/>
      <c r="CJ4" s="91"/>
      <c r="CK4" s="91"/>
      <c r="CL4" s="91"/>
      <c r="CM4" s="91"/>
      <c r="CN4" s="91"/>
      <c r="CO4" s="91"/>
      <c r="CP4" s="91"/>
      <c r="CQ4" s="91"/>
      <c r="CR4" s="91"/>
      <c r="CS4" s="91"/>
      <c r="CT4" s="91"/>
      <c r="CU4" s="91"/>
      <c r="CV4" s="91"/>
      <c r="CW4" s="91"/>
      <c r="CX4" s="91"/>
      <c r="CY4" s="91"/>
      <c r="CZ4" s="91"/>
      <c r="DA4" s="91"/>
      <c r="DB4" s="91"/>
      <c r="DC4" s="91"/>
      <c r="DD4" s="91"/>
      <c r="DE4" s="91"/>
      <c r="DF4" s="91"/>
      <c r="DG4" s="91"/>
      <c r="DH4" s="91"/>
      <c r="DI4" s="91"/>
      <c r="DJ4" s="91"/>
      <c r="DK4" s="91"/>
      <c r="DL4" s="91"/>
      <c r="DM4" s="91"/>
      <c r="DN4" s="91"/>
      <c r="DO4" s="91"/>
      <c r="DP4" s="91"/>
      <c r="DQ4" s="91"/>
      <c r="DR4" s="91"/>
      <c r="DS4" s="91"/>
      <c r="DT4" s="91"/>
      <c r="DU4" s="91"/>
      <c r="DV4" s="91"/>
      <c r="DW4" s="91"/>
      <c r="DX4" s="91"/>
      <c r="DY4" s="91"/>
      <c r="DZ4" s="91"/>
      <c r="EA4" s="91"/>
      <c r="EB4" s="91"/>
      <c r="EC4" s="91"/>
      <c r="ED4" s="91"/>
      <c r="EE4" s="91"/>
      <c r="EF4" s="91"/>
      <c r="EG4" s="91"/>
      <c r="EH4" s="91"/>
      <c r="EI4" s="91"/>
      <c r="EJ4" s="91"/>
      <c r="EK4" s="91"/>
      <c r="EL4" s="91"/>
      <c r="EM4" s="91"/>
      <c r="EN4" s="91"/>
      <c r="EO4" s="91"/>
      <c r="EP4" s="91"/>
      <c r="EQ4" s="91"/>
      <c r="ER4" s="91"/>
      <c r="ES4" s="91"/>
      <c r="ET4" s="91"/>
      <c r="EU4" s="91"/>
      <c r="EV4" s="91"/>
      <c r="EW4" s="91"/>
      <c r="EX4" s="91"/>
      <c r="EY4" s="91"/>
      <c r="EZ4" s="91"/>
      <c r="FA4" s="91"/>
      <c r="FB4" s="91"/>
      <c r="FC4" s="91"/>
      <c r="FD4" s="91"/>
      <c r="FE4" s="91"/>
      <c r="FF4" s="91"/>
      <c r="FG4" s="91"/>
      <c r="FH4" s="91"/>
      <c r="FI4" s="91"/>
      <c r="FJ4" s="91"/>
      <c r="FK4" s="91"/>
      <c r="FL4" s="91"/>
      <c r="FM4" s="91"/>
      <c r="FN4" s="91"/>
    </row>
    <row r="5" spans="1:170" s="62" customFormat="1" ht="30" customHeight="1" x14ac:dyDescent="0.25">
      <c r="A5" s="91"/>
      <c r="B5" s="97" t="s">
        <v>225</v>
      </c>
      <c r="C5" s="96"/>
      <c r="D5" s="96"/>
      <c r="E5" s="96"/>
      <c r="F5" s="96"/>
      <c r="G5" s="96"/>
      <c r="H5" s="96"/>
      <c r="I5" s="96"/>
      <c r="J5" s="96"/>
      <c r="K5" s="96"/>
      <c r="L5" s="96"/>
      <c r="M5" s="96"/>
      <c r="N5" s="96"/>
      <c r="O5" s="96"/>
      <c r="P5" s="96"/>
      <c r="Q5" s="96"/>
      <c r="R5" s="96"/>
      <c r="S5" s="96"/>
      <c r="T5" s="96"/>
      <c r="U5" s="96"/>
      <c r="V5" s="96"/>
      <c r="W5" s="104" t="s">
        <v>326</v>
      </c>
      <c r="X5" s="91"/>
      <c r="Y5" s="91"/>
      <c r="Z5" s="91"/>
      <c r="AA5" s="91"/>
      <c r="AB5" s="91"/>
      <c r="AC5" s="91"/>
      <c r="AD5" s="91"/>
      <c r="AE5" s="91"/>
      <c r="AF5" s="91"/>
      <c r="AG5" s="91"/>
      <c r="AH5" s="91"/>
      <c r="AI5" s="91"/>
      <c r="AJ5" s="91"/>
      <c r="AK5" s="91"/>
      <c r="AL5" s="91"/>
      <c r="AM5" s="91"/>
      <c r="AN5" s="91"/>
      <c r="AO5" s="91"/>
      <c r="AP5" s="91"/>
      <c r="AQ5" s="91"/>
      <c r="AR5" s="91"/>
      <c r="AS5" s="91"/>
      <c r="AT5" s="91"/>
      <c r="AU5" s="91"/>
      <c r="AV5" s="91"/>
      <c r="AW5" s="91"/>
      <c r="AX5" s="91"/>
      <c r="AY5" s="91"/>
      <c r="AZ5" s="91"/>
      <c r="BA5" s="91"/>
      <c r="BB5" s="91"/>
      <c r="BC5" s="91"/>
      <c r="BD5" s="91"/>
      <c r="BE5" s="91"/>
      <c r="BF5" s="91"/>
      <c r="BG5" s="91"/>
      <c r="BH5" s="91"/>
      <c r="BI5" s="91"/>
      <c r="BJ5" s="91"/>
      <c r="BK5" s="91"/>
      <c r="BL5" s="91"/>
      <c r="BM5" s="91"/>
      <c r="BN5" s="91"/>
      <c r="BO5" s="91"/>
      <c r="BP5" s="91"/>
      <c r="BQ5" s="91"/>
      <c r="BR5" s="91"/>
      <c r="BS5" s="91"/>
      <c r="BT5" s="91"/>
      <c r="BU5" s="91"/>
      <c r="BV5" s="91"/>
      <c r="BW5" s="91"/>
      <c r="BX5" s="91"/>
      <c r="BY5" s="91"/>
      <c r="BZ5" s="91"/>
      <c r="CA5" s="91"/>
      <c r="CB5" s="91"/>
      <c r="CC5" s="91"/>
      <c r="CD5" s="91"/>
      <c r="CE5" s="91"/>
      <c r="CF5" s="91"/>
      <c r="CG5" s="91"/>
      <c r="CH5" s="91"/>
      <c r="CI5" s="91"/>
      <c r="CJ5" s="91"/>
      <c r="CK5" s="91"/>
      <c r="CL5" s="91"/>
      <c r="CM5" s="91"/>
      <c r="CN5" s="91"/>
      <c r="CO5" s="91"/>
      <c r="CP5" s="91"/>
      <c r="CQ5" s="91"/>
      <c r="CR5" s="91"/>
      <c r="CS5" s="91"/>
      <c r="CT5" s="91"/>
      <c r="CU5" s="91"/>
      <c r="CV5" s="91"/>
      <c r="CW5" s="91"/>
      <c r="CX5" s="91"/>
      <c r="CY5" s="91"/>
      <c r="CZ5" s="91"/>
      <c r="DA5" s="91"/>
      <c r="DB5" s="91"/>
      <c r="DC5" s="91"/>
      <c r="DD5" s="91"/>
      <c r="DE5" s="91"/>
      <c r="DF5" s="91"/>
      <c r="DG5" s="91"/>
      <c r="DH5" s="91"/>
      <c r="DI5" s="91"/>
      <c r="DJ5" s="91"/>
      <c r="DK5" s="91"/>
      <c r="DL5" s="91"/>
      <c r="DM5" s="91"/>
      <c r="DN5" s="91"/>
      <c r="DO5" s="91"/>
      <c r="DP5" s="91"/>
      <c r="DQ5" s="91"/>
      <c r="DR5" s="91"/>
      <c r="DS5" s="91"/>
      <c r="DT5" s="91"/>
      <c r="DU5" s="91"/>
      <c r="DV5" s="91"/>
      <c r="DW5" s="91"/>
      <c r="DX5" s="91"/>
      <c r="DY5" s="91"/>
      <c r="DZ5" s="91"/>
      <c r="EA5" s="91"/>
      <c r="EB5" s="91"/>
      <c r="EC5" s="91"/>
      <c r="ED5" s="91"/>
      <c r="EE5" s="91"/>
      <c r="EF5" s="91"/>
      <c r="EG5" s="91"/>
      <c r="EH5" s="91"/>
      <c r="EI5" s="91"/>
      <c r="EJ5" s="91"/>
      <c r="EK5" s="91"/>
      <c r="EL5" s="91"/>
      <c r="EM5" s="91"/>
      <c r="EN5" s="91"/>
      <c r="EO5" s="91"/>
      <c r="EP5" s="91"/>
      <c r="EQ5" s="91"/>
      <c r="ER5" s="91"/>
      <c r="ES5" s="91"/>
      <c r="ET5" s="91"/>
      <c r="EU5" s="91"/>
      <c r="EV5" s="91"/>
      <c r="EW5" s="91"/>
      <c r="EX5" s="91"/>
      <c r="EY5" s="91"/>
      <c r="EZ5" s="91"/>
      <c r="FA5" s="91"/>
      <c r="FB5" s="91"/>
      <c r="FC5" s="91"/>
      <c r="FD5" s="91"/>
      <c r="FE5" s="91"/>
      <c r="FF5" s="91"/>
      <c r="FG5" s="91"/>
      <c r="FH5" s="91"/>
      <c r="FI5" s="91"/>
      <c r="FJ5" s="91"/>
      <c r="FK5" s="91"/>
      <c r="FL5" s="91"/>
      <c r="FM5" s="91"/>
      <c r="FN5" s="91"/>
    </row>
    <row r="6" spans="1:170" s="62" customFormat="1" ht="30" customHeight="1" x14ac:dyDescent="0.25">
      <c r="A6" s="91"/>
      <c r="B6" s="65" t="s">
        <v>8</v>
      </c>
      <c r="C6" s="66">
        <v>3736820</v>
      </c>
      <c r="D6" s="66">
        <v>2817880</v>
      </c>
      <c r="E6" s="66">
        <v>2433780</v>
      </c>
      <c r="F6" s="66">
        <v>2442160</v>
      </c>
      <c r="G6" s="66">
        <v>2277250</v>
      </c>
      <c r="H6" s="66">
        <v>2420270</v>
      </c>
      <c r="I6" s="66">
        <v>2588420</v>
      </c>
      <c r="J6" s="66">
        <v>2484680</v>
      </c>
      <c r="K6" s="66">
        <v>2281870</v>
      </c>
      <c r="L6" s="66">
        <v>2425900</v>
      </c>
      <c r="M6" s="66">
        <v>2430490</v>
      </c>
      <c r="N6" s="66">
        <v>2749460</v>
      </c>
      <c r="O6" s="66">
        <v>3015780</v>
      </c>
      <c r="P6" s="66">
        <v>3060710</v>
      </c>
      <c r="Q6" s="66">
        <v>3315620</v>
      </c>
      <c r="R6" s="66">
        <v>3343200</v>
      </c>
      <c r="S6" s="66">
        <v>3554750</v>
      </c>
      <c r="T6" s="66">
        <v>3604010</v>
      </c>
      <c r="U6" s="66">
        <v>3662130</v>
      </c>
      <c r="V6" s="66">
        <v>3612860</v>
      </c>
      <c r="W6" s="99">
        <f>(V6/U6*100)-100</f>
        <v>-1.3453918894195454</v>
      </c>
      <c r="X6" s="91"/>
      <c r="Y6" s="91"/>
      <c r="Z6" s="91"/>
      <c r="AA6" s="91"/>
      <c r="AB6" s="91"/>
      <c r="AC6" s="91"/>
      <c r="AD6" s="91"/>
      <c r="AE6" s="91"/>
      <c r="AF6" s="91"/>
      <c r="AG6" s="91"/>
      <c r="AH6" s="91"/>
      <c r="AI6" s="91"/>
      <c r="AJ6" s="91"/>
      <c r="AK6" s="91"/>
      <c r="AL6" s="91"/>
      <c r="AM6" s="91"/>
      <c r="AN6" s="91"/>
      <c r="AO6" s="91"/>
      <c r="AP6" s="91"/>
      <c r="AQ6" s="91"/>
      <c r="AR6" s="91"/>
      <c r="AS6" s="91"/>
      <c r="AT6" s="91"/>
      <c r="AU6" s="91"/>
      <c r="AV6" s="91"/>
      <c r="AW6" s="91"/>
      <c r="AX6" s="91"/>
      <c r="AY6" s="91"/>
      <c r="AZ6" s="91"/>
      <c r="BA6" s="91"/>
      <c r="BB6" s="91"/>
      <c r="BC6" s="91"/>
      <c r="BD6" s="91"/>
      <c r="BE6" s="91"/>
      <c r="BF6" s="91"/>
      <c r="BG6" s="91"/>
      <c r="BH6" s="91"/>
      <c r="BI6" s="91"/>
      <c r="BJ6" s="91"/>
      <c r="BK6" s="91"/>
      <c r="BL6" s="91"/>
      <c r="BM6" s="91"/>
      <c r="BN6" s="91"/>
      <c r="BO6" s="91"/>
      <c r="BP6" s="91"/>
      <c r="BQ6" s="91"/>
      <c r="BR6" s="91"/>
      <c r="BS6" s="91"/>
      <c r="BT6" s="91"/>
      <c r="BU6" s="91"/>
      <c r="BV6" s="91"/>
      <c r="BW6" s="91"/>
      <c r="BX6" s="91"/>
      <c r="BY6" s="91"/>
      <c r="BZ6" s="91"/>
      <c r="CA6" s="91"/>
      <c r="CB6" s="91"/>
      <c r="CC6" s="91"/>
      <c r="CD6" s="91"/>
      <c r="CE6" s="91"/>
      <c r="CF6" s="91"/>
      <c r="CG6" s="91"/>
      <c r="CH6" s="91"/>
      <c r="CI6" s="91"/>
      <c r="CJ6" s="91"/>
      <c r="CK6" s="91"/>
      <c r="CL6" s="91"/>
      <c r="CM6" s="91"/>
      <c r="CN6" s="91"/>
      <c r="CO6" s="91"/>
      <c r="CP6" s="91"/>
      <c r="CQ6" s="91"/>
      <c r="CR6" s="91"/>
      <c r="CS6" s="91"/>
      <c r="CT6" s="91"/>
      <c r="CU6" s="91"/>
      <c r="CV6" s="91"/>
      <c r="CW6" s="91"/>
      <c r="CX6" s="91"/>
      <c r="CY6" s="91"/>
      <c r="CZ6" s="91"/>
      <c r="DA6" s="91"/>
      <c r="DB6" s="91"/>
      <c r="DC6" s="91"/>
      <c r="DD6" s="91"/>
      <c r="DE6" s="91"/>
      <c r="DF6" s="91"/>
      <c r="DG6" s="91"/>
      <c r="DH6" s="91"/>
      <c r="DI6" s="91"/>
      <c r="DJ6" s="91"/>
      <c r="DK6" s="91"/>
      <c r="DL6" s="91"/>
      <c r="DM6" s="91"/>
      <c r="DN6" s="91"/>
      <c r="DO6" s="91"/>
      <c r="DP6" s="91"/>
      <c r="DQ6" s="91"/>
      <c r="DR6" s="91"/>
      <c r="DS6" s="91"/>
      <c r="DT6" s="91"/>
      <c r="DU6" s="91"/>
      <c r="DV6" s="91"/>
      <c r="DW6" s="91"/>
      <c r="DX6" s="91"/>
      <c r="DY6" s="91"/>
      <c r="DZ6" s="91"/>
      <c r="EA6" s="91"/>
      <c r="EB6" s="91"/>
      <c r="EC6" s="91"/>
      <c r="ED6" s="91"/>
      <c r="EE6" s="91"/>
      <c r="EF6" s="91"/>
      <c r="EG6" s="91"/>
      <c r="EH6" s="91"/>
      <c r="EI6" s="91"/>
      <c r="EJ6" s="91"/>
      <c r="EK6" s="91"/>
      <c r="EL6" s="91"/>
      <c r="EM6" s="91"/>
      <c r="EN6" s="91"/>
      <c r="EO6" s="91"/>
      <c r="EP6" s="91"/>
      <c r="EQ6" s="91"/>
      <c r="ER6" s="91"/>
      <c r="ES6" s="91"/>
      <c r="ET6" s="91"/>
      <c r="EU6" s="91"/>
      <c r="EV6" s="91"/>
      <c r="EW6" s="91"/>
      <c r="EX6" s="91"/>
      <c r="EY6" s="91"/>
      <c r="EZ6" s="91"/>
      <c r="FA6" s="91"/>
      <c r="FB6" s="91"/>
      <c r="FC6" s="91"/>
      <c r="FD6" s="91"/>
      <c r="FE6" s="91"/>
      <c r="FF6" s="91"/>
      <c r="FG6" s="91"/>
      <c r="FH6" s="91"/>
      <c r="FI6" s="91"/>
      <c r="FJ6" s="91"/>
      <c r="FK6" s="91"/>
      <c r="FL6" s="91"/>
      <c r="FM6" s="91"/>
      <c r="FN6" s="91"/>
    </row>
    <row r="7" spans="1:170" s="116" customFormat="1" ht="15" customHeight="1" x14ac:dyDescent="0.25">
      <c r="A7" s="91"/>
      <c r="B7" s="264" t="s">
        <v>55</v>
      </c>
      <c r="C7" s="301">
        <v>721870</v>
      </c>
      <c r="D7" s="301">
        <v>629310</v>
      </c>
      <c r="E7" s="301">
        <v>516590.00000000006</v>
      </c>
      <c r="F7" s="301">
        <v>531060</v>
      </c>
      <c r="G7" s="301">
        <v>519890</v>
      </c>
      <c r="H7" s="301">
        <v>530720</v>
      </c>
      <c r="I7" s="301">
        <v>544720</v>
      </c>
      <c r="J7" s="301">
        <v>554120</v>
      </c>
      <c r="K7" s="301">
        <v>530880</v>
      </c>
      <c r="L7" s="301">
        <v>612660</v>
      </c>
      <c r="M7" s="301">
        <v>680730</v>
      </c>
      <c r="N7" s="301">
        <v>697330</v>
      </c>
      <c r="O7" s="301">
        <v>738130</v>
      </c>
      <c r="P7" s="301">
        <v>812810</v>
      </c>
      <c r="Q7" s="301">
        <v>851290</v>
      </c>
      <c r="R7" s="301">
        <v>697280</v>
      </c>
      <c r="S7" s="301">
        <v>797490</v>
      </c>
      <c r="T7" s="301">
        <v>899460</v>
      </c>
      <c r="U7" s="301">
        <v>988660</v>
      </c>
      <c r="V7" s="301">
        <v>1037020</v>
      </c>
      <c r="W7" s="306">
        <f>(V7/U7*100)-100</f>
        <v>4.891469261424561</v>
      </c>
      <c r="X7" s="92"/>
      <c r="Y7" s="92"/>
      <c r="Z7" s="92"/>
      <c r="AA7" s="92"/>
      <c r="AB7" s="92"/>
      <c r="AC7" s="92"/>
      <c r="AD7" s="92"/>
      <c r="AE7" s="92"/>
      <c r="AF7" s="92"/>
      <c r="AG7" s="92"/>
      <c r="AH7" s="92"/>
      <c r="AI7" s="92"/>
      <c r="AJ7" s="92"/>
      <c r="AK7" s="92"/>
      <c r="AL7" s="92"/>
      <c r="AM7" s="92"/>
      <c r="AN7" s="92"/>
      <c r="AO7" s="92"/>
      <c r="AP7" s="92"/>
      <c r="AQ7" s="92"/>
      <c r="AR7" s="92"/>
      <c r="AS7" s="92"/>
      <c r="AT7" s="92"/>
      <c r="AU7" s="92"/>
      <c r="AV7" s="92"/>
      <c r="AW7" s="92"/>
      <c r="AX7" s="92"/>
      <c r="AY7" s="92"/>
      <c r="AZ7" s="92"/>
      <c r="BA7" s="92"/>
      <c r="BB7" s="92"/>
      <c r="BC7" s="92"/>
      <c r="BD7" s="92"/>
      <c r="BE7" s="92"/>
      <c r="BF7" s="92"/>
      <c r="BG7" s="92"/>
      <c r="BH7" s="92"/>
      <c r="BI7" s="92"/>
      <c r="BJ7" s="92"/>
      <c r="BK7" s="92"/>
      <c r="BL7" s="92"/>
      <c r="BM7" s="92"/>
      <c r="BN7" s="92"/>
      <c r="BO7" s="92"/>
      <c r="BP7" s="92"/>
      <c r="BQ7" s="92"/>
      <c r="BR7" s="92"/>
      <c r="BS7" s="92"/>
      <c r="BT7" s="92"/>
      <c r="BU7" s="92"/>
      <c r="BV7" s="92"/>
      <c r="BW7" s="92"/>
      <c r="BX7" s="92"/>
      <c r="BY7" s="92"/>
      <c r="BZ7" s="92"/>
      <c r="CA7" s="92"/>
      <c r="CB7" s="92"/>
      <c r="CC7" s="92"/>
      <c r="CD7" s="92"/>
      <c r="CE7" s="92"/>
      <c r="CF7" s="92"/>
      <c r="CG7" s="92"/>
      <c r="CH7" s="92"/>
      <c r="CI7" s="92"/>
      <c r="CJ7" s="92"/>
      <c r="CK7" s="92"/>
      <c r="CL7" s="92"/>
      <c r="CM7" s="92"/>
      <c r="CN7" s="92"/>
      <c r="CO7" s="92"/>
      <c r="CP7" s="92"/>
      <c r="CQ7" s="92"/>
      <c r="CR7" s="92"/>
      <c r="CS7" s="92"/>
      <c r="CT7" s="92"/>
      <c r="CU7" s="92"/>
      <c r="CV7" s="92"/>
      <c r="CW7" s="92"/>
      <c r="CX7" s="92"/>
      <c r="CY7" s="92"/>
      <c r="CZ7" s="92"/>
      <c r="DA7" s="92"/>
      <c r="DB7" s="92"/>
      <c r="DC7" s="92"/>
      <c r="DD7" s="92"/>
      <c r="DE7" s="92"/>
      <c r="DF7" s="92"/>
      <c r="DG7" s="92"/>
      <c r="DH7" s="92"/>
      <c r="DI7" s="92"/>
      <c r="DJ7" s="92"/>
      <c r="DK7" s="92"/>
      <c r="DL7" s="92"/>
      <c r="DM7" s="92"/>
      <c r="DN7" s="92"/>
      <c r="DO7" s="92"/>
      <c r="DP7" s="92"/>
      <c r="DQ7" s="92"/>
      <c r="DR7" s="92"/>
      <c r="DS7" s="92"/>
      <c r="DT7" s="92"/>
      <c r="DU7" s="92"/>
      <c r="DV7" s="92"/>
      <c r="DW7" s="92"/>
      <c r="DX7" s="92"/>
      <c r="DY7" s="92"/>
      <c r="DZ7" s="92"/>
      <c r="EA7" s="92"/>
      <c r="EB7" s="92"/>
      <c r="EC7" s="92"/>
      <c r="ED7" s="92"/>
      <c r="EE7" s="92"/>
      <c r="EF7" s="92"/>
      <c r="EG7" s="92"/>
      <c r="EH7" s="92"/>
      <c r="EI7" s="92"/>
      <c r="EJ7" s="92"/>
      <c r="EK7" s="92"/>
      <c r="EL7" s="92"/>
      <c r="EM7" s="92"/>
      <c r="EN7" s="92"/>
      <c r="EO7" s="92"/>
      <c r="EP7" s="92"/>
      <c r="EQ7" s="92"/>
      <c r="ER7" s="92"/>
      <c r="ES7" s="92"/>
      <c r="ET7" s="92"/>
      <c r="EU7" s="92"/>
      <c r="EV7" s="92"/>
      <c r="EW7" s="92"/>
      <c r="EX7" s="92"/>
      <c r="EY7" s="92"/>
      <c r="EZ7" s="92"/>
      <c r="FA7" s="92"/>
      <c r="FB7" s="92"/>
      <c r="FC7" s="92"/>
      <c r="FD7" s="92"/>
      <c r="FE7" s="92"/>
      <c r="FF7" s="92"/>
      <c r="FG7" s="92"/>
      <c r="FH7" s="92"/>
      <c r="FI7" s="92"/>
      <c r="FJ7" s="92"/>
      <c r="FK7" s="92"/>
      <c r="FL7" s="92"/>
      <c r="FM7" s="92"/>
      <c r="FN7" s="92"/>
    </row>
    <row r="8" spans="1:170" s="92" customFormat="1" ht="15" customHeight="1" x14ac:dyDescent="0.25">
      <c r="A8" s="91"/>
      <c r="B8" s="245" t="s">
        <v>32</v>
      </c>
      <c r="C8" s="302">
        <v>1520420</v>
      </c>
      <c r="D8" s="302">
        <v>934480</v>
      </c>
      <c r="E8" s="302">
        <v>886090</v>
      </c>
      <c r="F8" s="302">
        <v>964130</v>
      </c>
      <c r="G8" s="302">
        <v>908870</v>
      </c>
      <c r="H8" s="302">
        <v>978950</v>
      </c>
      <c r="I8" s="302">
        <v>1026190</v>
      </c>
      <c r="J8" s="302">
        <v>983030</v>
      </c>
      <c r="K8" s="302">
        <v>887440</v>
      </c>
      <c r="L8" s="302">
        <v>899160</v>
      </c>
      <c r="M8" s="302">
        <v>867610</v>
      </c>
      <c r="N8" s="302">
        <v>846150</v>
      </c>
      <c r="O8" s="302">
        <v>894930</v>
      </c>
      <c r="P8" s="302">
        <v>882180</v>
      </c>
      <c r="Q8" s="302">
        <v>1033119.9999999999</v>
      </c>
      <c r="R8" s="302">
        <v>1122570</v>
      </c>
      <c r="S8" s="302">
        <v>1151040</v>
      </c>
      <c r="T8" s="302">
        <v>1133290</v>
      </c>
      <c r="U8" s="302">
        <v>1093540</v>
      </c>
      <c r="V8" s="302">
        <v>1036569.9999999999</v>
      </c>
      <c r="W8" s="307">
        <f t="shared" ref="W8:W20" si="0">(V8/U8*100)-100</f>
        <v>-5.2096859739927339</v>
      </c>
    </row>
    <row r="9" spans="1:170" s="116" customFormat="1" ht="15" customHeight="1" x14ac:dyDescent="0.25">
      <c r="A9" s="91"/>
      <c r="B9" s="245" t="s">
        <v>5</v>
      </c>
      <c r="C9" s="302">
        <v>232840</v>
      </c>
      <c r="D9" s="302">
        <v>215630</v>
      </c>
      <c r="E9" s="302">
        <v>177540</v>
      </c>
      <c r="F9" s="302">
        <v>181440</v>
      </c>
      <c r="G9" s="302">
        <v>147170</v>
      </c>
      <c r="H9" s="302">
        <v>151630</v>
      </c>
      <c r="I9" s="302">
        <v>163580</v>
      </c>
      <c r="J9" s="302">
        <v>125010</v>
      </c>
      <c r="K9" s="302">
        <v>94820</v>
      </c>
      <c r="L9" s="302">
        <v>94620</v>
      </c>
      <c r="M9" s="302">
        <v>105310</v>
      </c>
      <c r="N9" s="302">
        <v>130490.00000000001</v>
      </c>
      <c r="O9" s="302">
        <v>156230</v>
      </c>
      <c r="P9" s="302">
        <v>202220</v>
      </c>
      <c r="Q9" s="302">
        <v>254960</v>
      </c>
      <c r="R9" s="302">
        <v>284970</v>
      </c>
      <c r="S9" s="302">
        <v>350080</v>
      </c>
      <c r="T9" s="302">
        <v>343900</v>
      </c>
      <c r="U9" s="302">
        <v>359620</v>
      </c>
      <c r="V9" s="302">
        <v>379350</v>
      </c>
      <c r="W9" s="307">
        <f t="shared" si="0"/>
        <v>5.4863466992937049</v>
      </c>
      <c r="X9" s="92"/>
      <c r="Y9" s="92"/>
      <c r="Z9" s="92"/>
      <c r="AA9" s="92"/>
      <c r="AB9" s="92"/>
      <c r="AC9" s="92"/>
      <c r="AD9" s="92"/>
      <c r="AE9" s="92"/>
      <c r="AF9" s="92"/>
      <c r="AG9" s="92"/>
      <c r="AH9" s="92"/>
      <c r="AI9" s="92"/>
      <c r="AJ9" s="92"/>
      <c r="AK9" s="92"/>
      <c r="AL9" s="92"/>
      <c r="AM9" s="92"/>
      <c r="AN9" s="92"/>
      <c r="AO9" s="92"/>
      <c r="AP9" s="92"/>
      <c r="AQ9" s="92"/>
      <c r="AR9" s="92"/>
      <c r="AS9" s="92"/>
      <c r="AT9" s="92"/>
      <c r="AU9" s="92"/>
      <c r="AV9" s="92"/>
      <c r="AW9" s="92"/>
      <c r="AX9" s="92"/>
      <c r="AY9" s="92"/>
      <c r="AZ9" s="92"/>
      <c r="BA9" s="92"/>
      <c r="BB9" s="92"/>
      <c r="BC9" s="92"/>
      <c r="BD9" s="92"/>
      <c r="BE9" s="92"/>
      <c r="BF9" s="92"/>
      <c r="BG9" s="92"/>
      <c r="BH9" s="92"/>
      <c r="BI9" s="92"/>
      <c r="BJ9" s="92"/>
      <c r="BK9" s="92"/>
      <c r="BL9" s="92"/>
      <c r="BM9" s="92"/>
      <c r="BN9" s="92"/>
      <c r="BO9" s="92"/>
      <c r="BP9" s="92"/>
      <c r="BQ9" s="92"/>
      <c r="BR9" s="92"/>
      <c r="BS9" s="92"/>
      <c r="BT9" s="92"/>
      <c r="BU9" s="92"/>
      <c r="BV9" s="92"/>
      <c r="BW9" s="92"/>
      <c r="BX9" s="92"/>
      <c r="BY9" s="92"/>
      <c r="BZ9" s="92"/>
      <c r="CA9" s="92"/>
      <c r="CB9" s="92"/>
      <c r="CC9" s="92"/>
      <c r="CD9" s="92"/>
      <c r="CE9" s="92"/>
      <c r="CF9" s="92"/>
      <c r="CG9" s="92"/>
      <c r="CH9" s="92"/>
      <c r="CI9" s="92"/>
      <c r="CJ9" s="92"/>
      <c r="CK9" s="92"/>
      <c r="CL9" s="92"/>
      <c r="CM9" s="92"/>
      <c r="CN9" s="92"/>
      <c r="CO9" s="92"/>
      <c r="CP9" s="92"/>
      <c r="CQ9" s="92"/>
      <c r="CR9" s="92"/>
      <c r="CS9" s="92"/>
      <c r="CT9" s="92"/>
      <c r="CU9" s="92"/>
      <c r="CV9" s="92"/>
      <c r="CW9" s="92"/>
      <c r="CX9" s="92"/>
      <c r="CY9" s="92"/>
      <c r="CZ9" s="92"/>
      <c r="DA9" s="92"/>
      <c r="DB9" s="92"/>
      <c r="DC9" s="92"/>
      <c r="DD9" s="92"/>
      <c r="DE9" s="92"/>
      <c r="DF9" s="92"/>
      <c r="DG9" s="92"/>
      <c r="DH9" s="92"/>
      <c r="DI9" s="92"/>
      <c r="DJ9" s="92"/>
      <c r="DK9" s="92"/>
      <c r="DL9" s="92"/>
      <c r="DM9" s="92"/>
      <c r="DN9" s="92"/>
      <c r="DO9" s="92"/>
      <c r="DP9" s="92"/>
      <c r="DQ9" s="92"/>
      <c r="DR9" s="92"/>
      <c r="DS9" s="92"/>
      <c r="DT9" s="92"/>
      <c r="DU9" s="92"/>
      <c r="DV9" s="92"/>
      <c r="DW9" s="92"/>
      <c r="DX9" s="92"/>
      <c r="DY9" s="92"/>
      <c r="DZ9" s="92"/>
      <c r="EA9" s="92"/>
      <c r="EB9" s="92"/>
      <c r="EC9" s="92"/>
      <c r="ED9" s="92"/>
      <c r="EE9" s="92"/>
      <c r="EF9" s="92"/>
      <c r="EG9" s="92"/>
      <c r="EH9" s="92"/>
      <c r="EI9" s="92"/>
      <c r="EJ9" s="92"/>
      <c r="EK9" s="92"/>
      <c r="EL9" s="92"/>
      <c r="EM9" s="92"/>
      <c r="EN9" s="92"/>
      <c r="EO9" s="92"/>
      <c r="EP9" s="92"/>
      <c r="EQ9" s="92"/>
      <c r="ER9" s="92"/>
      <c r="ES9" s="92"/>
      <c r="ET9" s="92"/>
      <c r="EU9" s="92"/>
      <c r="EV9" s="92"/>
      <c r="EW9" s="92"/>
      <c r="EX9" s="92"/>
      <c r="EY9" s="92"/>
      <c r="EZ9" s="92"/>
      <c r="FA9" s="92"/>
      <c r="FB9" s="92"/>
      <c r="FC9" s="92"/>
      <c r="FD9" s="92"/>
      <c r="FE9" s="92"/>
      <c r="FF9" s="92"/>
      <c r="FG9" s="92"/>
      <c r="FH9" s="92"/>
      <c r="FI9" s="92"/>
      <c r="FJ9" s="92"/>
      <c r="FK9" s="92"/>
      <c r="FL9" s="92"/>
      <c r="FM9" s="92"/>
      <c r="FN9" s="92"/>
    </row>
    <row r="10" spans="1:170" s="92" customFormat="1" ht="15" customHeight="1" x14ac:dyDescent="0.25">
      <c r="A10" s="91"/>
      <c r="B10" s="245" t="s">
        <v>11</v>
      </c>
      <c r="C10" s="302">
        <v>8790</v>
      </c>
      <c r="D10" s="302">
        <v>14280</v>
      </c>
      <c r="E10" s="302">
        <v>9450</v>
      </c>
      <c r="F10" s="302">
        <v>20640</v>
      </c>
      <c r="G10" s="302">
        <v>23350</v>
      </c>
      <c r="H10" s="302">
        <v>32950</v>
      </c>
      <c r="I10" s="302">
        <v>48110</v>
      </c>
      <c r="J10" s="302">
        <v>70860</v>
      </c>
      <c r="K10" s="302">
        <v>103470</v>
      </c>
      <c r="L10" s="302">
        <v>134870</v>
      </c>
      <c r="M10" s="302">
        <v>147320</v>
      </c>
      <c r="N10" s="302">
        <v>270690</v>
      </c>
      <c r="O10" s="302">
        <v>304330</v>
      </c>
      <c r="P10" s="302">
        <v>247960</v>
      </c>
      <c r="Q10" s="302">
        <v>213120</v>
      </c>
      <c r="R10" s="302">
        <v>205890</v>
      </c>
      <c r="S10" s="302">
        <v>245080</v>
      </c>
      <c r="T10" s="302">
        <v>223010</v>
      </c>
      <c r="U10" s="302">
        <v>248360</v>
      </c>
      <c r="V10" s="302">
        <v>245530</v>
      </c>
      <c r="W10" s="307">
        <f t="shared" si="0"/>
        <v>-1.1394749557094457</v>
      </c>
    </row>
    <row r="11" spans="1:170" s="116" customFormat="1" ht="15" customHeight="1" x14ac:dyDescent="0.25">
      <c r="A11" s="91"/>
      <c r="B11" s="245" t="s">
        <v>29</v>
      </c>
      <c r="C11" s="302">
        <v>394580</v>
      </c>
      <c r="D11" s="302">
        <v>372450</v>
      </c>
      <c r="E11" s="302">
        <v>272120</v>
      </c>
      <c r="F11" s="302">
        <v>231900</v>
      </c>
      <c r="G11" s="302">
        <v>218370</v>
      </c>
      <c r="H11" s="302">
        <v>223000</v>
      </c>
      <c r="I11" s="302">
        <v>200640</v>
      </c>
      <c r="J11" s="302">
        <v>171460</v>
      </c>
      <c r="K11" s="302">
        <v>127280</v>
      </c>
      <c r="L11" s="302">
        <v>129979.99999999999</v>
      </c>
      <c r="M11" s="302">
        <v>130419.99999999999</v>
      </c>
      <c r="N11" s="302">
        <v>135550</v>
      </c>
      <c r="O11" s="302">
        <v>140320</v>
      </c>
      <c r="P11" s="302">
        <v>163450</v>
      </c>
      <c r="Q11" s="302">
        <v>210220</v>
      </c>
      <c r="R11" s="302">
        <v>243170</v>
      </c>
      <c r="S11" s="302">
        <v>262560</v>
      </c>
      <c r="T11" s="302">
        <v>254350</v>
      </c>
      <c r="U11" s="302">
        <v>231110</v>
      </c>
      <c r="V11" s="302">
        <v>244740</v>
      </c>
      <c r="W11" s="307">
        <f t="shared" si="0"/>
        <v>5.8976245078101215</v>
      </c>
      <c r="X11" s="92"/>
      <c r="Y11" s="92"/>
      <c r="Z11" s="92"/>
      <c r="AA11" s="92"/>
      <c r="AB11" s="92"/>
      <c r="AC11" s="92"/>
      <c r="AD11" s="92"/>
      <c r="AE11" s="92"/>
      <c r="AF11" s="92"/>
      <c r="AG11" s="92"/>
      <c r="AH11" s="92"/>
      <c r="AI11" s="92"/>
      <c r="AJ11" s="92"/>
      <c r="AK11" s="92"/>
      <c r="AL11" s="92"/>
      <c r="AM11" s="92"/>
      <c r="AN11" s="92"/>
      <c r="AO11" s="92"/>
      <c r="AP11" s="92"/>
      <c r="AQ11" s="92"/>
      <c r="AR11" s="92"/>
      <c r="AS11" s="92"/>
      <c r="AT11" s="92"/>
      <c r="AU11" s="92"/>
      <c r="AV11" s="92"/>
      <c r="AW11" s="92"/>
      <c r="AX11" s="92"/>
      <c r="AY11" s="92"/>
      <c r="AZ11" s="92"/>
      <c r="BA11" s="92"/>
      <c r="BB11" s="92"/>
      <c r="BC11" s="92"/>
      <c r="BD11" s="92"/>
      <c r="BE11" s="92"/>
      <c r="BF11" s="92"/>
      <c r="BG11" s="92"/>
      <c r="BH11" s="92"/>
      <c r="BI11" s="92"/>
      <c r="BJ11" s="92"/>
      <c r="BK11" s="92"/>
      <c r="BL11" s="92"/>
      <c r="BM11" s="92"/>
      <c r="BN11" s="92"/>
      <c r="BO11" s="92"/>
      <c r="BP11" s="92"/>
      <c r="BQ11" s="92"/>
      <c r="BR11" s="92"/>
      <c r="BS11" s="92"/>
      <c r="BT11" s="92"/>
      <c r="BU11" s="92"/>
      <c r="BV11" s="92"/>
      <c r="BW11" s="92"/>
      <c r="BX11" s="92"/>
      <c r="BY11" s="92"/>
      <c r="BZ11" s="92"/>
      <c r="CA11" s="92"/>
      <c r="CB11" s="92"/>
      <c r="CC11" s="92"/>
      <c r="CD11" s="92"/>
      <c r="CE11" s="92"/>
      <c r="CF11" s="92"/>
      <c r="CG11" s="92"/>
      <c r="CH11" s="92"/>
      <c r="CI11" s="92"/>
      <c r="CJ11" s="92"/>
      <c r="CK11" s="92"/>
      <c r="CL11" s="92"/>
      <c r="CM11" s="92"/>
      <c r="CN11" s="92"/>
      <c r="CO11" s="92"/>
      <c r="CP11" s="92"/>
      <c r="CQ11" s="92"/>
      <c r="CR11" s="92"/>
      <c r="CS11" s="92"/>
      <c r="CT11" s="92"/>
      <c r="CU11" s="92"/>
      <c r="CV11" s="92"/>
      <c r="CW11" s="92"/>
      <c r="CX11" s="92"/>
      <c r="CY11" s="92"/>
      <c r="CZ11" s="92"/>
      <c r="DA11" s="92"/>
      <c r="DB11" s="92"/>
      <c r="DC11" s="92"/>
      <c r="DD11" s="92"/>
      <c r="DE11" s="92"/>
      <c r="DF11" s="92"/>
      <c r="DG11" s="92"/>
      <c r="DH11" s="92"/>
      <c r="DI11" s="92"/>
      <c r="DJ11" s="92"/>
      <c r="DK11" s="92"/>
      <c r="DL11" s="92"/>
      <c r="DM11" s="92"/>
      <c r="DN11" s="92"/>
      <c r="DO11" s="92"/>
      <c r="DP11" s="92"/>
      <c r="DQ11" s="92"/>
      <c r="DR11" s="92"/>
      <c r="DS11" s="92"/>
      <c r="DT11" s="92"/>
      <c r="DU11" s="92"/>
      <c r="DV11" s="92"/>
      <c r="DW11" s="92"/>
      <c r="DX11" s="92"/>
      <c r="DY11" s="92"/>
      <c r="DZ11" s="92"/>
      <c r="EA11" s="92"/>
      <c r="EB11" s="92"/>
      <c r="EC11" s="92"/>
      <c r="ED11" s="92"/>
      <c r="EE11" s="92"/>
      <c r="EF11" s="92"/>
      <c r="EG11" s="92"/>
      <c r="EH11" s="92"/>
      <c r="EI11" s="92"/>
      <c r="EJ11" s="92"/>
      <c r="EK11" s="92"/>
      <c r="EL11" s="92"/>
      <c r="EM11" s="92"/>
      <c r="EN11" s="92"/>
      <c r="EO11" s="92"/>
      <c r="EP11" s="92"/>
      <c r="EQ11" s="92"/>
      <c r="ER11" s="92"/>
      <c r="ES11" s="92"/>
      <c r="ET11" s="92"/>
      <c r="EU11" s="92"/>
      <c r="EV11" s="92"/>
      <c r="EW11" s="92"/>
      <c r="EX11" s="92"/>
      <c r="EY11" s="92"/>
      <c r="EZ11" s="92"/>
      <c r="FA11" s="92"/>
      <c r="FB11" s="92"/>
      <c r="FC11" s="92"/>
      <c r="FD11" s="92"/>
      <c r="FE11" s="92"/>
      <c r="FF11" s="92"/>
      <c r="FG11" s="92"/>
      <c r="FH11" s="92"/>
      <c r="FI11" s="92"/>
      <c r="FJ11" s="92"/>
      <c r="FK11" s="92"/>
      <c r="FL11" s="92"/>
      <c r="FM11" s="92"/>
      <c r="FN11" s="92"/>
    </row>
    <row r="12" spans="1:170" s="92" customFormat="1" ht="15" customHeight="1" x14ac:dyDescent="0.25">
      <c r="A12" s="91"/>
      <c r="B12" s="245" t="s">
        <v>10</v>
      </c>
      <c r="C12" s="302">
        <v>325240</v>
      </c>
      <c r="D12" s="302">
        <v>205810</v>
      </c>
      <c r="E12" s="302">
        <v>205640</v>
      </c>
      <c r="F12" s="302">
        <v>178780</v>
      </c>
      <c r="G12" s="302">
        <v>164520</v>
      </c>
      <c r="H12" s="302">
        <v>168900</v>
      </c>
      <c r="I12" s="302">
        <v>170560</v>
      </c>
      <c r="J12" s="302">
        <v>147660</v>
      </c>
      <c r="K12" s="302">
        <v>120860</v>
      </c>
      <c r="L12" s="302">
        <v>120420</v>
      </c>
      <c r="M12" s="302">
        <v>113420</v>
      </c>
      <c r="N12" s="302">
        <v>172940</v>
      </c>
      <c r="O12" s="302">
        <v>197250</v>
      </c>
      <c r="P12" s="302">
        <v>196190</v>
      </c>
      <c r="Q12" s="302">
        <v>255470</v>
      </c>
      <c r="R12" s="302">
        <v>253710</v>
      </c>
      <c r="S12" s="302">
        <v>240440</v>
      </c>
      <c r="T12" s="302">
        <v>242520</v>
      </c>
      <c r="U12" s="302">
        <v>274470</v>
      </c>
      <c r="V12" s="302">
        <v>225870</v>
      </c>
      <c r="W12" s="307">
        <f t="shared" si="0"/>
        <v>-17.706853208000865</v>
      </c>
    </row>
    <row r="13" spans="1:170" s="116" customFormat="1" ht="15" customHeight="1" x14ac:dyDescent="0.25">
      <c r="A13" s="91"/>
      <c r="B13" s="245" t="s">
        <v>28</v>
      </c>
      <c r="C13" s="302">
        <v>58190</v>
      </c>
      <c r="D13" s="302">
        <v>77950</v>
      </c>
      <c r="E13" s="302">
        <v>69890</v>
      </c>
      <c r="F13" s="302">
        <v>60970</v>
      </c>
      <c r="G13" s="302">
        <v>51560</v>
      </c>
      <c r="H13" s="302">
        <v>61810</v>
      </c>
      <c r="I13" s="302">
        <v>96690</v>
      </c>
      <c r="J13" s="302">
        <v>126230</v>
      </c>
      <c r="K13" s="302">
        <v>123820</v>
      </c>
      <c r="L13" s="302">
        <v>111030</v>
      </c>
      <c r="M13" s="302">
        <v>88410</v>
      </c>
      <c r="N13" s="302">
        <v>129910</v>
      </c>
      <c r="O13" s="302">
        <v>156700</v>
      </c>
      <c r="P13" s="302">
        <v>166930</v>
      </c>
      <c r="Q13" s="302">
        <v>130990.00000000001</v>
      </c>
      <c r="R13" s="302">
        <v>141140</v>
      </c>
      <c r="S13" s="302">
        <v>115330</v>
      </c>
      <c r="T13" s="302">
        <v>121520</v>
      </c>
      <c r="U13" s="302">
        <v>114280</v>
      </c>
      <c r="V13" s="302">
        <v>111780</v>
      </c>
      <c r="W13" s="307">
        <f t="shared" si="0"/>
        <v>-2.1876093804690271</v>
      </c>
      <c r="X13" s="92"/>
      <c r="Y13" s="92"/>
      <c r="Z13" s="92"/>
      <c r="AA13" s="92"/>
      <c r="AB13" s="92"/>
      <c r="AC13" s="92"/>
      <c r="AD13" s="92"/>
      <c r="AE13" s="92"/>
      <c r="AF13" s="92"/>
      <c r="AG13" s="92"/>
      <c r="AH13" s="92"/>
      <c r="AI13" s="92"/>
      <c r="AJ13" s="92"/>
      <c r="AK13" s="92"/>
      <c r="AL13" s="92"/>
      <c r="AM13" s="92"/>
      <c r="AN13" s="92"/>
      <c r="AO13" s="92"/>
      <c r="AP13" s="92"/>
      <c r="AQ13" s="92"/>
      <c r="AR13" s="92"/>
      <c r="AS13" s="92"/>
      <c r="AT13" s="92"/>
      <c r="AU13" s="92"/>
      <c r="AV13" s="92"/>
      <c r="AW13" s="92"/>
      <c r="AX13" s="92"/>
      <c r="AY13" s="92"/>
      <c r="AZ13" s="92"/>
      <c r="BA13" s="92"/>
      <c r="BB13" s="92"/>
      <c r="BC13" s="92"/>
      <c r="BD13" s="92"/>
      <c r="BE13" s="92"/>
      <c r="BF13" s="92"/>
      <c r="BG13" s="92"/>
      <c r="BH13" s="92"/>
      <c r="BI13" s="92"/>
      <c r="BJ13" s="92"/>
      <c r="BK13" s="92"/>
      <c r="BL13" s="92"/>
      <c r="BM13" s="92"/>
      <c r="BN13" s="92"/>
      <c r="BO13" s="92"/>
      <c r="BP13" s="92"/>
      <c r="BQ13" s="92"/>
      <c r="BR13" s="92"/>
      <c r="BS13" s="92"/>
      <c r="BT13" s="92"/>
      <c r="BU13" s="92"/>
      <c r="BV13" s="92"/>
      <c r="BW13" s="92"/>
      <c r="BX13" s="92"/>
      <c r="BY13" s="92"/>
      <c r="BZ13" s="92"/>
      <c r="CA13" s="92"/>
      <c r="CB13" s="92"/>
      <c r="CC13" s="92"/>
      <c r="CD13" s="92"/>
      <c r="CE13" s="92"/>
      <c r="CF13" s="92"/>
      <c r="CG13" s="92"/>
      <c r="CH13" s="92"/>
      <c r="CI13" s="92"/>
      <c r="CJ13" s="92"/>
      <c r="CK13" s="92"/>
      <c r="CL13" s="92"/>
      <c r="CM13" s="92"/>
      <c r="CN13" s="92"/>
      <c r="CO13" s="92"/>
      <c r="CP13" s="92"/>
      <c r="CQ13" s="92"/>
      <c r="CR13" s="92"/>
      <c r="CS13" s="92"/>
      <c r="CT13" s="92"/>
      <c r="CU13" s="92"/>
      <c r="CV13" s="92"/>
      <c r="CW13" s="92"/>
      <c r="CX13" s="92"/>
      <c r="CY13" s="92"/>
      <c r="CZ13" s="92"/>
      <c r="DA13" s="92"/>
      <c r="DB13" s="92"/>
      <c r="DC13" s="92"/>
      <c r="DD13" s="92"/>
      <c r="DE13" s="92"/>
      <c r="DF13" s="92"/>
      <c r="DG13" s="92"/>
      <c r="DH13" s="92"/>
      <c r="DI13" s="92"/>
      <c r="DJ13" s="92"/>
      <c r="DK13" s="92"/>
      <c r="DL13" s="92"/>
      <c r="DM13" s="92"/>
      <c r="DN13" s="92"/>
      <c r="DO13" s="92"/>
      <c r="DP13" s="92"/>
      <c r="DQ13" s="92"/>
      <c r="DR13" s="92"/>
      <c r="DS13" s="92"/>
      <c r="DT13" s="92"/>
      <c r="DU13" s="92"/>
      <c r="DV13" s="92"/>
      <c r="DW13" s="92"/>
      <c r="DX13" s="92"/>
      <c r="DY13" s="92"/>
      <c r="DZ13" s="92"/>
      <c r="EA13" s="92"/>
      <c r="EB13" s="92"/>
      <c r="EC13" s="92"/>
      <c r="ED13" s="92"/>
      <c r="EE13" s="92"/>
      <c r="EF13" s="92"/>
      <c r="EG13" s="92"/>
      <c r="EH13" s="92"/>
      <c r="EI13" s="92"/>
      <c r="EJ13" s="92"/>
      <c r="EK13" s="92"/>
      <c r="EL13" s="92"/>
      <c r="EM13" s="92"/>
      <c r="EN13" s="92"/>
      <c r="EO13" s="92"/>
      <c r="EP13" s="92"/>
      <c r="EQ13" s="92"/>
      <c r="ER13" s="92"/>
      <c r="ES13" s="92"/>
      <c r="ET13" s="92"/>
      <c r="EU13" s="92"/>
      <c r="EV13" s="92"/>
      <c r="EW13" s="92"/>
      <c r="EX13" s="92"/>
      <c r="EY13" s="92"/>
      <c r="EZ13" s="92"/>
      <c r="FA13" s="92"/>
      <c r="FB13" s="92"/>
      <c r="FC13" s="92"/>
      <c r="FD13" s="92"/>
      <c r="FE13" s="92"/>
      <c r="FF13" s="92"/>
      <c r="FG13" s="92"/>
      <c r="FH13" s="92"/>
      <c r="FI13" s="92"/>
      <c r="FJ13" s="92"/>
      <c r="FK13" s="92"/>
      <c r="FL13" s="92"/>
      <c r="FM13" s="92"/>
      <c r="FN13" s="92"/>
    </row>
    <row r="14" spans="1:170" s="92" customFormat="1" ht="15" customHeight="1" x14ac:dyDescent="0.25">
      <c r="A14" s="91"/>
      <c r="B14" s="245" t="s">
        <v>44</v>
      </c>
      <c r="C14" s="302">
        <v>102740</v>
      </c>
      <c r="D14" s="302">
        <v>104460</v>
      </c>
      <c r="E14" s="302">
        <v>87220</v>
      </c>
      <c r="F14" s="302">
        <v>75800</v>
      </c>
      <c r="G14" s="302">
        <v>69560</v>
      </c>
      <c r="H14" s="302">
        <v>81840</v>
      </c>
      <c r="I14" s="302">
        <v>91620</v>
      </c>
      <c r="J14" s="302">
        <v>73040</v>
      </c>
      <c r="K14" s="302">
        <v>82290</v>
      </c>
      <c r="L14" s="302">
        <v>84470</v>
      </c>
      <c r="M14" s="302">
        <v>67850</v>
      </c>
      <c r="N14" s="302">
        <v>74530</v>
      </c>
      <c r="O14" s="302">
        <v>86940</v>
      </c>
      <c r="P14" s="302">
        <v>95150</v>
      </c>
      <c r="Q14" s="302">
        <v>114470</v>
      </c>
      <c r="R14" s="302">
        <v>124260</v>
      </c>
      <c r="S14" s="302">
        <v>109010</v>
      </c>
      <c r="T14" s="302">
        <v>111910</v>
      </c>
      <c r="U14" s="302">
        <v>82470</v>
      </c>
      <c r="V14" s="302">
        <v>78400</v>
      </c>
      <c r="W14" s="307">
        <f t="shared" si="0"/>
        <v>-4.9351279253061762</v>
      </c>
    </row>
    <row r="15" spans="1:170" s="116" customFormat="1" ht="15" customHeight="1" x14ac:dyDescent="0.25">
      <c r="A15" s="91"/>
      <c r="B15" s="245" t="s">
        <v>17</v>
      </c>
      <c r="C15" s="302">
        <v>45800</v>
      </c>
      <c r="D15" s="302">
        <v>27390</v>
      </c>
      <c r="E15" s="302">
        <v>25190</v>
      </c>
      <c r="F15" s="302">
        <v>21470</v>
      </c>
      <c r="G15" s="302">
        <v>20610</v>
      </c>
      <c r="H15" s="302">
        <v>28250</v>
      </c>
      <c r="I15" s="302">
        <v>37890</v>
      </c>
      <c r="J15" s="302">
        <v>35670</v>
      </c>
      <c r="K15" s="302">
        <v>30990</v>
      </c>
      <c r="L15" s="302">
        <v>34420</v>
      </c>
      <c r="M15" s="302">
        <v>38080</v>
      </c>
      <c r="N15" s="302">
        <v>52020</v>
      </c>
      <c r="O15" s="302">
        <v>67210</v>
      </c>
      <c r="P15" s="302">
        <v>77900</v>
      </c>
      <c r="Q15" s="302">
        <v>66600</v>
      </c>
      <c r="R15" s="302">
        <v>78900</v>
      </c>
      <c r="S15" s="302">
        <v>66500</v>
      </c>
      <c r="T15" s="302">
        <v>58580</v>
      </c>
      <c r="U15" s="302">
        <v>56280</v>
      </c>
      <c r="V15" s="302">
        <v>58900</v>
      </c>
      <c r="W15" s="307">
        <f t="shared" si="0"/>
        <v>4.6552949538024109</v>
      </c>
      <c r="X15" s="92"/>
      <c r="Y15" s="92"/>
      <c r="Z15" s="92"/>
      <c r="AA15" s="92"/>
      <c r="AB15" s="92"/>
      <c r="AC15" s="92"/>
      <c r="AD15" s="92"/>
      <c r="AE15" s="92"/>
      <c r="AF15" s="92"/>
      <c r="AG15" s="92"/>
      <c r="AH15" s="92"/>
      <c r="AI15" s="92"/>
      <c r="AJ15" s="92"/>
      <c r="AK15" s="92"/>
      <c r="AL15" s="92"/>
      <c r="AM15" s="92"/>
      <c r="AN15" s="92"/>
      <c r="AO15" s="92"/>
      <c r="AP15" s="92"/>
      <c r="AQ15" s="92"/>
      <c r="AR15" s="92"/>
      <c r="AS15" s="92"/>
      <c r="AT15" s="92"/>
      <c r="AU15" s="92"/>
      <c r="AV15" s="92"/>
      <c r="AW15" s="92"/>
      <c r="AX15" s="92"/>
      <c r="AY15" s="92"/>
      <c r="AZ15" s="92"/>
      <c r="BA15" s="92"/>
      <c r="BB15" s="92"/>
      <c r="BC15" s="92"/>
      <c r="BD15" s="92"/>
      <c r="BE15" s="92"/>
      <c r="BF15" s="92"/>
      <c r="BG15" s="92"/>
      <c r="BH15" s="92"/>
      <c r="BI15" s="92"/>
      <c r="BJ15" s="92"/>
      <c r="BK15" s="92"/>
      <c r="BL15" s="92"/>
      <c r="BM15" s="92"/>
      <c r="BN15" s="92"/>
      <c r="BO15" s="92"/>
      <c r="BP15" s="92"/>
      <c r="BQ15" s="92"/>
      <c r="BR15" s="92"/>
      <c r="BS15" s="92"/>
      <c r="BT15" s="92"/>
      <c r="BU15" s="92"/>
      <c r="BV15" s="92"/>
      <c r="BW15" s="92"/>
      <c r="BX15" s="92"/>
      <c r="BY15" s="92"/>
      <c r="BZ15" s="92"/>
      <c r="CA15" s="92"/>
      <c r="CB15" s="92"/>
      <c r="CC15" s="92"/>
      <c r="CD15" s="92"/>
      <c r="CE15" s="92"/>
      <c r="CF15" s="92"/>
      <c r="CG15" s="92"/>
      <c r="CH15" s="92"/>
      <c r="CI15" s="92"/>
      <c r="CJ15" s="92"/>
      <c r="CK15" s="92"/>
      <c r="CL15" s="92"/>
      <c r="CM15" s="92"/>
      <c r="CN15" s="92"/>
      <c r="CO15" s="92"/>
      <c r="CP15" s="92"/>
      <c r="CQ15" s="92"/>
      <c r="CR15" s="92"/>
      <c r="CS15" s="92"/>
      <c r="CT15" s="92"/>
      <c r="CU15" s="92"/>
      <c r="CV15" s="92"/>
      <c r="CW15" s="92"/>
      <c r="CX15" s="92"/>
      <c r="CY15" s="92"/>
      <c r="CZ15" s="92"/>
      <c r="DA15" s="92"/>
      <c r="DB15" s="92"/>
      <c r="DC15" s="92"/>
      <c r="DD15" s="92"/>
      <c r="DE15" s="92"/>
      <c r="DF15" s="92"/>
      <c r="DG15" s="92"/>
      <c r="DH15" s="92"/>
      <c r="DI15" s="92"/>
      <c r="DJ15" s="92"/>
      <c r="DK15" s="92"/>
      <c r="DL15" s="92"/>
      <c r="DM15" s="92"/>
      <c r="DN15" s="92"/>
      <c r="DO15" s="92"/>
      <c r="DP15" s="92"/>
      <c r="DQ15" s="92"/>
      <c r="DR15" s="92"/>
      <c r="DS15" s="92"/>
      <c r="DT15" s="92"/>
      <c r="DU15" s="92"/>
      <c r="DV15" s="92"/>
      <c r="DW15" s="92"/>
      <c r="DX15" s="92"/>
      <c r="DY15" s="92"/>
      <c r="DZ15" s="92"/>
      <c r="EA15" s="92"/>
      <c r="EB15" s="92"/>
      <c r="EC15" s="92"/>
      <c r="ED15" s="92"/>
      <c r="EE15" s="92"/>
      <c r="EF15" s="92"/>
      <c r="EG15" s="92"/>
      <c r="EH15" s="92"/>
      <c r="EI15" s="92"/>
      <c r="EJ15" s="92"/>
      <c r="EK15" s="92"/>
      <c r="EL15" s="92"/>
      <c r="EM15" s="92"/>
      <c r="EN15" s="92"/>
      <c r="EO15" s="92"/>
      <c r="EP15" s="92"/>
      <c r="EQ15" s="92"/>
      <c r="ER15" s="92"/>
      <c r="ES15" s="92"/>
      <c r="ET15" s="92"/>
      <c r="EU15" s="92"/>
      <c r="EV15" s="92"/>
      <c r="EW15" s="92"/>
      <c r="EX15" s="92"/>
      <c r="EY15" s="92"/>
      <c r="EZ15" s="92"/>
      <c r="FA15" s="92"/>
      <c r="FB15" s="92"/>
      <c r="FC15" s="92"/>
      <c r="FD15" s="92"/>
      <c r="FE15" s="92"/>
      <c r="FF15" s="92"/>
      <c r="FG15" s="92"/>
      <c r="FH15" s="92"/>
      <c r="FI15" s="92"/>
      <c r="FJ15" s="92"/>
      <c r="FK15" s="92"/>
      <c r="FL15" s="92"/>
      <c r="FM15" s="92"/>
      <c r="FN15" s="92"/>
    </row>
    <row r="16" spans="1:170" s="92" customFormat="1" ht="15" customHeight="1" x14ac:dyDescent="0.25">
      <c r="A16" s="91"/>
      <c r="B16" s="253" t="s">
        <v>35</v>
      </c>
      <c r="C16" s="303">
        <v>17170</v>
      </c>
      <c r="D16" s="303">
        <v>18500</v>
      </c>
      <c r="E16" s="303">
        <v>15530</v>
      </c>
      <c r="F16" s="303">
        <v>13500</v>
      </c>
      <c r="G16" s="303">
        <v>8010</v>
      </c>
      <c r="H16" s="303">
        <v>9910</v>
      </c>
      <c r="I16" s="303">
        <v>15630</v>
      </c>
      <c r="J16" s="303">
        <v>18370</v>
      </c>
      <c r="K16" s="303">
        <v>17670</v>
      </c>
      <c r="L16" s="303">
        <v>22480</v>
      </c>
      <c r="M16" s="303">
        <v>27150</v>
      </c>
      <c r="N16" s="303">
        <v>45470</v>
      </c>
      <c r="O16" s="303">
        <v>61050</v>
      </c>
      <c r="P16" s="303">
        <v>37160</v>
      </c>
      <c r="Q16" s="303">
        <v>42760</v>
      </c>
      <c r="R16" s="303">
        <v>48060</v>
      </c>
      <c r="S16" s="303">
        <v>42710</v>
      </c>
      <c r="T16" s="303">
        <v>44430</v>
      </c>
      <c r="U16" s="303">
        <v>41440</v>
      </c>
      <c r="V16" s="303">
        <v>44470</v>
      </c>
      <c r="W16" s="308">
        <f t="shared" si="0"/>
        <v>7.3117760617760723</v>
      </c>
    </row>
    <row r="17" spans="1:170" s="92" customFormat="1" ht="30" customHeight="1" x14ac:dyDescent="0.25">
      <c r="A17" s="91"/>
      <c r="B17" s="68" t="s">
        <v>67</v>
      </c>
      <c r="C17" s="69">
        <v>3569350</v>
      </c>
      <c r="D17" s="69">
        <v>2711610</v>
      </c>
      <c r="E17" s="69">
        <v>2373380</v>
      </c>
      <c r="F17" s="69">
        <v>2367060</v>
      </c>
      <c r="G17" s="69">
        <v>2204960</v>
      </c>
      <c r="H17" s="69">
        <v>2328560</v>
      </c>
      <c r="I17" s="69">
        <v>2465180</v>
      </c>
      <c r="J17" s="69">
        <v>2332300</v>
      </c>
      <c r="K17" s="69">
        <v>2102850</v>
      </c>
      <c r="L17" s="69">
        <v>2208850</v>
      </c>
      <c r="M17" s="69">
        <v>2213090</v>
      </c>
      <c r="N17" s="69">
        <v>2399250</v>
      </c>
      <c r="O17" s="69">
        <v>2622440</v>
      </c>
      <c r="P17" s="69">
        <v>2745300</v>
      </c>
      <c r="Q17" s="69">
        <v>3039570</v>
      </c>
      <c r="R17" s="69">
        <v>3073320</v>
      </c>
      <c r="S17" s="69">
        <v>3215080</v>
      </c>
      <c r="T17" s="69">
        <v>3282090</v>
      </c>
      <c r="U17" s="69">
        <v>3311960</v>
      </c>
      <c r="V17" s="69">
        <v>3285640</v>
      </c>
      <c r="W17" s="100">
        <f t="shared" si="0"/>
        <v>-0.79469558811096874</v>
      </c>
    </row>
    <row r="18" spans="1:170" s="92" customFormat="1" ht="15" customHeight="1" x14ac:dyDescent="0.25">
      <c r="A18" s="91"/>
      <c r="B18" s="65" t="s">
        <v>68</v>
      </c>
      <c r="C18" s="66">
        <v>13700</v>
      </c>
      <c r="D18" s="66">
        <v>19210</v>
      </c>
      <c r="E18" s="66">
        <v>13790</v>
      </c>
      <c r="F18" s="66">
        <v>25720</v>
      </c>
      <c r="G18" s="66">
        <v>27300</v>
      </c>
      <c r="H18" s="66">
        <v>38130</v>
      </c>
      <c r="I18" s="66">
        <v>54010</v>
      </c>
      <c r="J18" s="66">
        <v>75550</v>
      </c>
      <c r="K18" s="66">
        <v>108870</v>
      </c>
      <c r="L18" s="66">
        <v>141130</v>
      </c>
      <c r="M18" s="66">
        <v>155310</v>
      </c>
      <c r="N18" s="66">
        <v>278660</v>
      </c>
      <c r="O18" s="66">
        <v>316540</v>
      </c>
      <c r="P18" s="66">
        <v>257410.00000000003</v>
      </c>
      <c r="Q18" s="66">
        <v>224160</v>
      </c>
      <c r="R18" s="66">
        <v>216480</v>
      </c>
      <c r="S18" s="66">
        <v>253740</v>
      </c>
      <c r="T18" s="66">
        <v>233130</v>
      </c>
      <c r="U18" s="66">
        <v>256589.99999999997</v>
      </c>
      <c r="V18" s="66">
        <v>253150</v>
      </c>
      <c r="W18" s="99">
        <f t="shared" si="0"/>
        <v>-1.3406601972017427</v>
      </c>
    </row>
    <row r="19" spans="1:170" s="93" customFormat="1" ht="15" customHeight="1" x14ac:dyDescent="0.2">
      <c r="B19" s="65" t="s">
        <v>69</v>
      </c>
      <c r="C19" s="66">
        <v>2326000</v>
      </c>
      <c r="D19" s="66">
        <v>1607210</v>
      </c>
      <c r="E19" s="66">
        <v>1486950</v>
      </c>
      <c r="F19" s="66">
        <v>1519570</v>
      </c>
      <c r="G19" s="66">
        <v>1384850</v>
      </c>
      <c r="H19" s="66">
        <v>1499010</v>
      </c>
      <c r="I19" s="66">
        <v>1635620</v>
      </c>
      <c r="J19" s="66">
        <v>1545000</v>
      </c>
      <c r="K19" s="66">
        <v>1397550</v>
      </c>
      <c r="L19" s="66">
        <v>1412910</v>
      </c>
      <c r="M19" s="66">
        <v>1354060</v>
      </c>
      <c r="N19" s="66">
        <v>1512500</v>
      </c>
      <c r="O19" s="66">
        <v>1693390</v>
      </c>
      <c r="P19" s="66">
        <v>1694540</v>
      </c>
      <c r="Q19" s="66">
        <v>1934740</v>
      </c>
      <c r="R19" s="66">
        <v>2090940</v>
      </c>
      <c r="S19" s="66">
        <v>2117310</v>
      </c>
      <c r="T19" s="66">
        <v>2095190</v>
      </c>
      <c r="U19" s="66">
        <v>2060110.0000000002</v>
      </c>
      <c r="V19" s="66">
        <v>1593450</v>
      </c>
      <c r="W19" s="99">
        <f t="shared" si="0"/>
        <v>-22.652188475372682</v>
      </c>
    </row>
    <row r="20" spans="1:170" s="91" customFormat="1" ht="30" customHeight="1" x14ac:dyDescent="0.25">
      <c r="B20" s="94" t="s">
        <v>70</v>
      </c>
      <c r="C20" s="95">
        <v>2081260.0000000002</v>
      </c>
      <c r="D20" s="95">
        <v>1382700</v>
      </c>
      <c r="E20" s="95">
        <v>1302620</v>
      </c>
      <c r="F20" s="95">
        <v>1330780</v>
      </c>
      <c r="G20" s="95">
        <v>1232520</v>
      </c>
      <c r="H20" s="95">
        <v>1340730</v>
      </c>
      <c r="I20" s="95">
        <v>1460070</v>
      </c>
      <c r="J20" s="95">
        <v>1407950</v>
      </c>
      <c r="K20" s="95">
        <v>1290080</v>
      </c>
      <c r="L20" s="95">
        <v>1303830</v>
      </c>
      <c r="M20" s="95">
        <v>1235010</v>
      </c>
      <c r="N20" s="95">
        <v>1362210</v>
      </c>
      <c r="O20" s="95">
        <v>1512610</v>
      </c>
      <c r="P20" s="95">
        <v>1475710</v>
      </c>
      <c r="Q20" s="95">
        <v>1661950</v>
      </c>
      <c r="R20" s="95">
        <v>1787630</v>
      </c>
      <c r="S20" s="95">
        <v>1747030</v>
      </c>
      <c r="T20" s="95">
        <v>1734020</v>
      </c>
      <c r="U20" s="95">
        <v>1683700</v>
      </c>
      <c r="V20" s="95">
        <v>1575990</v>
      </c>
      <c r="W20" s="101">
        <f t="shared" si="0"/>
        <v>-6.3972204074359951</v>
      </c>
    </row>
    <row r="21" spans="1:170" s="91" customFormat="1" ht="30" customHeight="1" x14ac:dyDescent="0.25">
      <c r="B21" s="97" t="s">
        <v>226</v>
      </c>
      <c r="C21" s="96"/>
      <c r="D21" s="96"/>
      <c r="E21" s="96"/>
      <c r="F21" s="96"/>
      <c r="G21" s="96"/>
      <c r="H21" s="96"/>
      <c r="I21" s="96"/>
      <c r="J21" s="96"/>
      <c r="K21" s="96"/>
      <c r="L21" s="96"/>
      <c r="M21" s="96"/>
      <c r="N21" s="96"/>
      <c r="O21" s="96"/>
      <c r="P21" s="96"/>
      <c r="Q21" s="96"/>
      <c r="R21" s="96"/>
      <c r="S21" s="96"/>
      <c r="T21" s="96"/>
      <c r="U21" s="96"/>
      <c r="V21" s="96"/>
      <c r="W21" s="104" t="s">
        <v>327</v>
      </c>
    </row>
    <row r="22" spans="1:170" s="91" customFormat="1" ht="30" customHeight="1" x14ac:dyDescent="0.25">
      <c r="B22" s="65" t="s">
        <v>8</v>
      </c>
      <c r="C22" s="66">
        <f>C6/$D6*100</f>
        <v>132.61104092438288</v>
      </c>
      <c r="D22" s="66">
        <f t="shared" ref="D22:S22" si="1">D6/$D6*100</f>
        <v>100</v>
      </c>
      <c r="E22" s="66">
        <f t="shared" si="1"/>
        <v>86.369185345011147</v>
      </c>
      <c r="F22" s="66">
        <f t="shared" si="1"/>
        <v>86.666572032875777</v>
      </c>
      <c r="G22" s="66">
        <f t="shared" si="1"/>
        <v>80.814300112141041</v>
      </c>
      <c r="H22" s="66">
        <f t="shared" si="1"/>
        <v>85.889746901926273</v>
      </c>
      <c r="I22" s="66">
        <f t="shared" si="1"/>
        <v>91.856998878589579</v>
      </c>
      <c r="J22" s="66">
        <f t="shared" si="1"/>
        <v>88.175507828580351</v>
      </c>
      <c r="K22" s="66">
        <f t="shared" si="1"/>
        <v>80.978253154854002</v>
      </c>
      <c r="L22" s="66">
        <f t="shared" si="1"/>
        <v>86.089542492937952</v>
      </c>
      <c r="M22" s="66">
        <f t="shared" si="1"/>
        <v>86.252430905503431</v>
      </c>
      <c r="N22" s="66">
        <f t="shared" si="1"/>
        <v>97.571933510298521</v>
      </c>
      <c r="O22" s="66">
        <f t="shared" si="1"/>
        <v>107.02301020625436</v>
      </c>
      <c r="P22" s="66">
        <f t="shared" si="1"/>
        <v>108.6174712904737</v>
      </c>
      <c r="Q22" s="66">
        <f t="shared" si="1"/>
        <v>117.66363365366873</v>
      </c>
      <c r="R22" s="66">
        <f t="shared" si="1"/>
        <v>118.64238363592487</v>
      </c>
      <c r="S22" s="66">
        <f t="shared" si="1"/>
        <v>126.14980055928571</v>
      </c>
      <c r="T22" s="66">
        <f t="shared" ref="T22:V22" si="2">T6/$D6*100</f>
        <v>127.89792326145897</v>
      </c>
      <c r="U22" s="66">
        <f t="shared" si="2"/>
        <v>129.96046673385666</v>
      </c>
      <c r="V22" s="66">
        <f t="shared" si="2"/>
        <v>128.21198915496757</v>
      </c>
      <c r="W22" s="99">
        <f>(V6/D6*100)-100</f>
        <v>28.211989154967569</v>
      </c>
    </row>
    <row r="23" spans="1:170" s="116" customFormat="1" ht="15" customHeight="1" x14ac:dyDescent="0.25">
      <c r="A23" s="92"/>
      <c r="B23" s="264" t="s">
        <v>11</v>
      </c>
      <c r="C23" s="301">
        <f>C10/$D10*100</f>
        <v>61.554621848739501</v>
      </c>
      <c r="D23" s="301">
        <f t="shared" ref="D23:V23" si="3">D10/$D10*100</f>
        <v>100</v>
      </c>
      <c r="E23" s="301">
        <f t="shared" si="3"/>
        <v>66.17647058823529</v>
      </c>
      <c r="F23" s="301">
        <f t="shared" si="3"/>
        <v>144.53781512605042</v>
      </c>
      <c r="G23" s="301">
        <f t="shared" si="3"/>
        <v>163.51540616246498</v>
      </c>
      <c r="H23" s="301">
        <f t="shared" si="3"/>
        <v>230.74229691876749</v>
      </c>
      <c r="I23" s="301">
        <f t="shared" si="3"/>
        <v>336.90476190476193</v>
      </c>
      <c r="J23" s="301">
        <f t="shared" si="3"/>
        <v>496.218487394958</v>
      </c>
      <c r="K23" s="301">
        <f t="shared" si="3"/>
        <v>724.57983193277312</v>
      </c>
      <c r="L23" s="301">
        <f t="shared" si="3"/>
        <v>944.46778711484592</v>
      </c>
      <c r="M23" s="301">
        <f t="shared" si="3"/>
        <v>1031.6526610644257</v>
      </c>
      <c r="N23" s="301">
        <f t="shared" si="3"/>
        <v>1895.5882352941178</v>
      </c>
      <c r="O23" s="301">
        <f t="shared" si="3"/>
        <v>2131.1624649859946</v>
      </c>
      <c r="P23" s="301">
        <f t="shared" si="3"/>
        <v>1736.4145658263303</v>
      </c>
      <c r="Q23" s="301">
        <f t="shared" si="3"/>
        <v>1492.4369747899159</v>
      </c>
      <c r="R23" s="301">
        <f t="shared" si="3"/>
        <v>1441.8067226890755</v>
      </c>
      <c r="S23" s="301">
        <f t="shared" si="3"/>
        <v>1716.2464985994397</v>
      </c>
      <c r="T23" s="301">
        <f t="shared" si="3"/>
        <v>1561.6946778711485</v>
      </c>
      <c r="U23" s="301">
        <f t="shared" si="3"/>
        <v>1739.2156862745096</v>
      </c>
      <c r="V23" s="301">
        <f t="shared" si="3"/>
        <v>1719.3977591036414</v>
      </c>
      <c r="W23" s="306">
        <f>(V10/D10*100)-100</f>
        <v>1619.3977591036414</v>
      </c>
      <c r="X23" s="92"/>
      <c r="Y23" s="92"/>
      <c r="Z23" s="92"/>
      <c r="AA23" s="92"/>
      <c r="AB23" s="92"/>
      <c r="AC23" s="92"/>
      <c r="AD23" s="92"/>
      <c r="AE23" s="92"/>
      <c r="AF23" s="92"/>
      <c r="AG23" s="92"/>
      <c r="AH23" s="92"/>
      <c r="AI23" s="92"/>
      <c r="AJ23" s="92"/>
      <c r="AK23" s="92"/>
      <c r="AL23" s="92"/>
      <c r="AM23" s="92"/>
      <c r="AN23" s="92"/>
      <c r="AO23" s="92"/>
      <c r="AP23" s="92"/>
      <c r="AQ23" s="92"/>
      <c r="AR23" s="92"/>
      <c r="AS23" s="92"/>
      <c r="AT23" s="92"/>
      <c r="AU23" s="92"/>
      <c r="AV23" s="92"/>
      <c r="AW23" s="92"/>
      <c r="AX23" s="92"/>
      <c r="AY23" s="92"/>
      <c r="AZ23" s="92"/>
      <c r="BA23" s="92"/>
      <c r="BB23" s="92"/>
      <c r="BC23" s="92"/>
      <c r="BD23" s="92"/>
      <c r="BE23" s="92"/>
      <c r="BF23" s="92"/>
      <c r="BG23" s="92"/>
      <c r="BH23" s="92"/>
      <c r="BI23" s="92"/>
      <c r="BJ23" s="92"/>
      <c r="BK23" s="92"/>
      <c r="BL23" s="92"/>
      <c r="BM23" s="92"/>
      <c r="BN23" s="92"/>
      <c r="BO23" s="92"/>
      <c r="BP23" s="92"/>
      <c r="BQ23" s="92"/>
      <c r="BR23" s="92"/>
      <c r="BS23" s="92"/>
      <c r="BT23" s="92"/>
      <c r="BU23" s="92"/>
      <c r="BV23" s="92"/>
      <c r="BW23" s="92"/>
      <c r="BX23" s="92"/>
      <c r="BY23" s="92"/>
      <c r="BZ23" s="92"/>
      <c r="CA23" s="92"/>
      <c r="CB23" s="92"/>
      <c r="CC23" s="92"/>
      <c r="CD23" s="92"/>
      <c r="CE23" s="92"/>
      <c r="CF23" s="92"/>
      <c r="CG23" s="92"/>
      <c r="CH23" s="92"/>
      <c r="CI23" s="92"/>
      <c r="CJ23" s="92"/>
      <c r="CK23" s="92"/>
      <c r="CL23" s="92"/>
      <c r="CM23" s="92"/>
      <c r="CN23" s="92"/>
      <c r="CO23" s="92"/>
      <c r="CP23" s="92"/>
      <c r="CQ23" s="92"/>
      <c r="CR23" s="92"/>
      <c r="CS23" s="92"/>
      <c r="CT23" s="92"/>
      <c r="CU23" s="92"/>
      <c r="CV23" s="92"/>
      <c r="CW23" s="92"/>
      <c r="CX23" s="92"/>
      <c r="CY23" s="92"/>
      <c r="CZ23" s="92"/>
      <c r="DA23" s="92"/>
      <c r="DB23" s="92"/>
      <c r="DC23" s="92"/>
      <c r="DD23" s="92"/>
      <c r="DE23" s="92"/>
      <c r="DF23" s="92"/>
      <c r="DG23" s="92"/>
      <c r="DH23" s="92"/>
      <c r="DI23" s="92"/>
      <c r="DJ23" s="92"/>
      <c r="DK23" s="92"/>
      <c r="DL23" s="92"/>
      <c r="DM23" s="92"/>
      <c r="DN23" s="92"/>
      <c r="DO23" s="92"/>
      <c r="DP23" s="92"/>
      <c r="DQ23" s="92"/>
      <c r="DR23" s="92"/>
      <c r="DS23" s="92"/>
      <c r="DT23" s="92"/>
      <c r="DU23" s="92"/>
      <c r="DV23" s="92"/>
      <c r="DW23" s="92"/>
      <c r="DX23" s="92"/>
      <c r="DY23" s="92"/>
      <c r="DZ23" s="92"/>
      <c r="EA23" s="92"/>
      <c r="EB23" s="92"/>
      <c r="EC23" s="92"/>
      <c r="ED23" s="92"/>
      <c r="EE23" s="92"/>
      <c r="EF23" s="92"/>
      <c r="EG23" s="92"/>
      <c r="EH23" s="92"/>
      <c r="EI23" s="92"/>
      <c r="EJ23" s="92"/>
      <c r="EK23" s="92"/>
      <c r="EL23" s="92"/>
      <c r="EM23" s="92"/>
      <c r="EN23" s="92"/>
      <c r="EO23" s="92"/>
      <c r="EP23" s="92"/>
      <c r="EQ23" s="92"/>
      <c r="ER23" s="92"/>
      <c r="ES23" s="92"/>
      <c r="ET23" s="92"/>
      <c r="EU23" s="92"/>
      <c r="EV23" s="92"/>
      <c r="EW23" s="92"/>
      <c r="EX23" s="92"/>
      <c r="EY23" s="92"/>
      <c r="EZ23" s="92"/>
      <c r="FA23" s="92"/>
      <c r="FB23" s="92"/>
      <c r="FC23" s="92"/>
      <c r="FD23" s="92"/>
      <c r="FE23" s="92"/>
      <c r="FF23" s="92"/>
      <c r="FG23" s="92"/>
      <c r="FH23" s="92"/>
      <c r="FI23" s="92"/>
      <c r="FJ23" s="92"/>
      <c r="FK23" s="92"/>
      <c r="FL23" s="92"/>
      <c r="FM23" s="92"/>
      <c r="FN23" s="92"/>
    </row>
    <row r="24" spans="1:170" s="91" customFormat="1" ht="15" customHeight="1" x14ac:dyDescent="0.25">
      <c r="B24" s="245" t="s">
        <v>35</v>
      </c>
      <c r="C24" s="302">
        <f>C16/$D16*100</f>
        <v>92.810810810810807</v>
      </c>
      <c r="D24" s="302">
        <f t="shared" ref="D24:S24" si="4">D16/$D16*100</f>
        <v>100</v>
      </c>
      <c r="E24" s="302">
        <f t="shared" si="4"/>
        <v>83.945945945945937</v>
      </c>
      <c r="F24" s="302">
        <f t="shared" si="4"/>
        <v>72.972972972972968</v>
      </c>
      <c r="G24" s="302">
        <f t="shared" si="4"/>
        <v>43.297297297297298</v>
      </c>
      <c r="H24" s="302">
        <f t="shared" si="4"/>
        <v>53.567567567567565</v>
      </c>
      <c r="I24" s="302">
        <f t="shared" si="4"/>
        <v>84.486486486486484</v>
      </c>
      <c r="J24" s="302">
        <f t="shared" si="4"/>
        <v>99.297297297297291</v>
      </c>
      <c r="K24" s="302">
        <f t="shared" si="4"/>
        <v>95.513513513513516</v>
      </c>
      <c r="L24" s="302">
        <f t="shared" si="4"/>
        <v>121.51351351351352</v>
      </c>
      <c r="M24" s="302">
        <f t="shared" si="4"/>
        <v>146.75675675675677</v>
      </c>
      <c r="N24" s="302">
        <f t="shared" si="4"/>
        <v>245.78378378378378</v>
      </c>
      <c r="O24" s="302">
        <f t="shared" si="4"/>
        <v>330</v>
      </c>
      <c r="P24" s="302">
        <f t="shared" si="4"/>
        <v>200.86486486486484</v>
      </c>
      <c r="Q24" s="302">
        <f t="shared" si="4"/>
        <v>231.13513513513513</v>
      </c>
      <c r="R24" s="302">
        <f t="shared" si="4"/>
        <v>259.7837837837838</v>
      </c>
      <c r="S24" s="302">
        <f t="shared" si="4"/>
        <v>230.86486486486487</v>
      </c>
      <c r="T24" s="302">
        <f t="shared" ref="T24:V24" si="5">T16/$D16*100</f>
        <v>240.16216216216216</v>
      </c>
      <c r="U24" s="302">
        <f t="shared" si="5"/>
        <v>224.00000000000003</v>
      </c>
      <c r="V24" s="302">
        <f t="shared" si="5"/>
        <v>240.37837837837839</v>
      </c>
      <c r="W24" s="307">
        <f>(V16/D16*100)-100</f>
        <v>140.37837837837839</v>
      </c>
    </row>
    <row r="25" spans="1:170" s="115" customFormat="1" ht="15" customHeight="1" x14ac:dyDescent="0.25">
      <c r="A25" s="91"/>
      <c r="B25" s="245" t="s">
        <v>17</v>
      </c>
      <c r="C25" s="302">
        <f>C15/$D15*100</f>
        <v>167.21431179262504</v>
      </c>
      <c r="D25" s="302">
        <f t="shared" ref="D25:S25" si="6">D15/$D15*100</f>
        <v>100</v>
      </c>
      <c r="E25" s="302">
        <f t="shared" si="6"/>
        <v>91.967871485943775</v>
      </c>
      <c r="F25" s="302">
        <f t="shared" si="6"/>
        <v>78.386272362175973</v>
      </c>
      <c r="G25" s="302">
        <f t="shared" si="6"/>
        <v>75.246440306681279</v>
      </c>
      <c r="H25" s="302">
        <f t="shared" si="6"/>
        <v>103.13983205549471</v>
      </c>
      <c r="I25" s="302">
        <f t="shared" si="6"/>
        <v>138.33515881708652</v>
      </c>
      <c r="J25" s="302">
        <f t="shared" si="6"/>
        <v>130.23001095290252</v>
      </c>
      <c r="K25" s="302">
        <f t="shared" si="6"/>
        <v>113.1434830230011</v>
      </c>
      <c r="L25" s="302">
        <f t="shared" si="6"/>
        <v>125.66630156991603</v>
      </c>
      <c r="M25" s="302">
        <f t="shared" si="6"/>
        <v>139.02884264330046</v>
      </c>
      <c r="N25" s="302">
        <f t="shared" si="6"/>
        <v>189.92332968236582</v>
      </c>
      <c r="O25" s="302">
        <f t="shared" si="6"/>
        <v>245.38152610441765</v>
      </c>
      <c r="P25" s="302">
        <f t="shared" si="6"/>
        <v>284.41036874771817</v>
      </c>
      <c r="Q25" s="302">
        <f t="shared" si="6"/>
        <v>243.15443592552026</v>
      </c>
      <c r="R25" s="302">
        <f t="shared" si="6"/>
        <v>288.06133625410735</v>
      </c>
      <c r="S25" s="302">
        <f t="shared" si="6"/>
        <v>242.78933917488135</v>
      </c>
      <c r="T25" s="302">
        <f t="shared" ref="T25:V25" si="7">T15/$D15*100</f>
        <v>213.87367652427892</v>
      </c>
      <c r="U25" s="302">
        <f t="shared" si="7"/>
        <v>205.47645125958377</v>
      </c>
      <c r="V25" s="302">
        <f t="shared" si="7"/>
        <v>215.04198612632348</v>
      </c>
      <c r="W25" s="307">
        <f>(V15/D15*100)-100</f>
        <v>115.04198612632348</v>
      </c>
      <c r="X25" s="91"/>
      <c r="Y25" s="91"/>
      <c r="Z25" s="91"/>
      <c r="AA25" s="91"/>
      <c r="AB25" s="91"/>
      <c r="AC25" s="91"/>
      <c r="AD25" s="91"/>
      <c r="AE25" s="91"/>
      <c r="AF25" s="91"/>
      <c r="AG25" s="91"/>
      <c r="AH25" s="91"/>
      <c r="AI25" s="91"/>
      <c r="AJ25" s="91"/>
      <c r="AK25" s="91"/>
      <c r="AL25" s="91"/>
      <c r="AM25" s="91"/>
      <c r="AN25" s="91"/>
      <c r="AO25" s="91"/>
      <c r="AP25" s="91"/>
      <c r="AQ25" s="91"/>
      <c r="AR25" s="91"/>
      <c r="AS25" s="91"/>
      <c r="AT25" s="91"/>
      <c r="AU25" s="91"/>
      <c r="AV25" s="91"/>
      <c r="AW25" s="91"/>
      <c r="AX25" s="91"/>
      <c r="AY25" s="91"/>
      <c r="AZ25" s="91"/>
      <c r="BA25" s="91"/>
      <c r="BB25" s="91"/>
      <c r="BC25" s="91"/>
      <c r="BD25" s="91"/>
      <c r="BE25" s="91"/>
      <c r="BF25" s="91"/>
      <c r="BG25" s="91"/>
      <c r="BH25" s="91"/>
      <c r="BI25" s="91"/>
      <c r="BJ25" s="91"/>
      <c r="BK25" s="91"/>
      <c r="BL25" s="91"/>
      <c r="BM25" s="91"/>
      <c r="BN25" s="91"/>
      <c r="BO25" s="91"/>
      <c r="BP25" s="91"/>
      <c r="BQ25" s="91"/>
      <c r="BR25" s="91"/>
      <c r="BS25" s="91"/>
      <c r="BT25" s="91"/>
      <c r="BU25" s="91"/>
      <c r="BV25" s="91"/>
      <c r="BW25" s="91"/>
      <c r="BX25" s="91"/>
      <c r="BY25" s="91"/>
      <c r="BZ25" s="91"/>
      <c r="CA25" s="91"/>
      <c r="CB25" s="91"/>
      <c r="CC25" s="91"/>
      <c r="CD25" s="91"/>
      <c r="CE25" s="91"/>
      <c r="CF25" s="91"/>
      <c r="CG25" s="91"/>
      <c r="CH25" s="91"/>
      <c r="CI25" s="91"/>
      <c r="CJ25" s="91"/>
      <c r="CK25" s="91"/>
      <c r="CL25" s="91"/>
      <c r="CM25" s="91"/>
      <c r="CN25" s="91"/>
      <c r="CO25" s="91"/>
      <c r="CP25" s="91"/>
      <c r="CQ25" s="91"/>
      <c r="CR25" s="91"/>
      <c r="CS25" s="91"/>
      <c r="CT25" s="91"/>
      <c r="CU25" s="91"/>
      <c r="CV25" s="91"/>
      <c r="CW25" s="91"/>
      <c r="CX25" s="91"/>
      <c r="CY25" s="91"/>
      <c r="CZ25" s="91"/>
      <c r="DA25" s="91"/>
      <c r="DB25" s="91"/>
      <c r="DC25" s="91"/>
      <c r="DD25" s="91"/>
      <c r="DE25" s="91"/>
      <c r="DF25" s="91"/>
      <c r="DG25" s="91"/>
      <c r="DH25" s="91"/>
      <c r="DI25" s="91"/>
      <c r="DJ25" s="91"/>
      <c r="DK25" s="91"/>
      <c r="DL25" s="91"/>
      <c r="DM25" s="91"/>
      <c r="DN25" s="91"/>
      <c r="DO25" s="91"/>
      <c r="DP25" s="91"/>
      <c r="DQ25" s="91"/>
      <c r="DR25" s="91"/>
      <c r="DS25" s="91"/>
      <c r="DT25" s="91"/>
      <c r="DU25" s="91"/>
      <c r="DV25" s="91"/>
      <c r="DW25" s="91"/>
      <c r="DX25" s="91"/>
      <c r="DY25" s="91"/>
      <c r="DZ25" s="91"/>
      <c r="EA25" s="91"/>
      <c r="EB25" s="91"/>
      <c r="EC25" s="91"/>
      <c r="ED25" s="91"/>
      <c r="EE25" s="91"/>
      <c r="EF25" s="91"/>
      <c r="EG25" s="91"/>
      <c r="EH25" s="91"/>
      <c r="EI25" s="91"/>
      <c r="EJ25" s="91"/>
      <c r="EK25" s="91"/>
      <c r="EL25" s="91"/>
      <c r="EM25" s="91"/>
      <c r="EN25" s="91"/>
      <c r="EO25" s="91"/>
      <c r="EP25" s="91"/>
      <c r="EQ25" s="91"/>
      <c r="ER25" s="91"/>
      <c r="ES25" s="91"/>
      <c r="ET25" s="91"/>
      <c r="EU25" s="91"/>
      <c r="EV25" s="91"/>
      <c r="EW25" s="91"/>
      <c r="EX25" s="91"/>
      <c r="EY25" s="91"/>
      <c r="EZ25" s="91"/>
      <c r="FA25" s="91"/>
      <c r="FB25" s="91"/>
      <c r="FC25" s="91"/>
      <c r="FD25" s="91"/>
      <c r="FE25" s="91"/>
      <c r="FF25" s="91"/>
      <c r="FG25" s="91"/>
      <c r="FH25" s="91"/>
      <c r="FI25" s="91"/>
      <c r="FJ25" s="91"/>
      <c r="FK25" s="91"/>
      <c r="FL25" s="91"/>
      <c r="FM25" s="91"/>
      <c r="FN25" s="91"/>
    </row>
    <row r="26" spans="1:170" s="115" customFormat="1" ht="15" customHeight="1" x14ac:dyDescent="0.25">
      <c r="A26" s="91"/>
      <c r="B26" s="245" t="s">
        <v>5</v>
      </c>
      <c r="C26" s="302">
        <f>C9/$D9*100</f>
        <v>107.98126420256922</v>
      </c>
      <c r="D26" s="302">
        <f t="shared" ref="D26:S26" si="8">D9/$D9*100</f>
        <v>100</v>
      </c>
      <c r="E26" s="302">
        <f t="shared" si="8"/>
        <v>82.335482075777961</v>
      </c>
      <c r="F26" s="302">
        <f t="shared" si="8"/>
        <v>84.144135788155637</v>
      </c>
      <c r="G26" s="302">
        <f t="shared" si="8"/>
        <v>68.251170987339421</v>
      </c>
      <c r="H26" s="302">
        <f t="shared" si="8"/>
        <v>70.319528822520056</v>
      </c>
      <c r="I26" s="302">
        <f t="shared" si="8"/>
        <v>75.861429300190139</v>
      </c>
      <c r="J26" s="302">
        <f t="shared" si="8"/>
        <v>57.974307842136994</v>
      </c>
      <c r="K26" s="302">
        <f t="shared" si="8"/>
        <v>43.973473078885128</v>
      </c>
      <c r="L26" s="302">
        <f t="shared" si="8"/>
        <v>43.880721606455502</v>
      </c>
      <c r="M26" s="302">
        <f t="shared" si="8"/>
        <v>48.838287807818951</v>
      </c>
      <c r="N26" s="302">
        <f t="shared" si="8"/>
        <v>60.515698186708718</v>
      </c>
      <c r="O26" s="302">
        <f t="shared" si="8"/>
        <v>72.452812688401423</v>
      </c>
      <c r="P26" s="302">
        <f t="shared" si="8"/>
        <v>93.781013773593656</v>
      </c>
      <c r="Q26" s="302">
        <f t="shared" si="8"/>
        <v>118.23957705328571</v>
      </c>
      <c r="R26" s="302">
        <f t="shared" si="8"/>
        <v>132.15693549135094</v>
      </c>
      <c r="S26" s="302">
        <f t="shared" si="8"/>
        <v>162.35217734081527</v>
      </c>
      <c r="T26" s="302">
        <f t="shared" ref="T26:V26" si="9">T9/$D9*100</f>
        <v>159.48615684273989</v>
      </c>
      <c r="U26" s="302">
        <f t="shared" si="9"/>
        <v>166.77642257570838</v>
      </c>
      <c r="V26" s="302">
        <f t="shared" si="9"/>
        <v>175.92635533089089</v>
      </c>
      <c r="W26" s="307">
        <f>(V9/D9*100)-100</f>
        <v>75.926355330890885</v>
      </c>
      <c r="X26" s="91"/>
      <c r="Y26" s="91"/>
      <c r="Z26" s="91"/>
      <c r="AA26" s="91"/>
      <c r="AB26" s="91"/>
      <c r="AC26" s="91"/>
      <c r="AD26" s="91"/>
      <c r="AE26" s="91"/>
      <c r="AF26" s="91"/>
      <c r="AG26" s="91"/>
      <c r="AH26" s="91"/>
      <c r="AI26" s="91"/>
      <c r="AJ26" s="91"/>
      <c r="AK26" s="91"/>
      <c r="AL26" s="91"/>
      <c r="AM26" s="91"/>
      <c r="AN26" s="91"/>
      <c r="AO26" s="91"/>
      <c r="AP26" s="91"/>
      <c r="AQ26" s="91"/>
      <c r="AR26" s="91"/>
      <c r="AS26" s="91"/>
      <c r="AT26" s="91"/>
      <c r="AU26" s="91"/>
      <c r="AV26" s="91"/>
      <c r="AW26" s="91"/>
      <c r="AX26" s="91"/>
      <c r="AY26" s="91"/>
      <c r="AZ26" s="91"/>
      <c r="BA26" s="91"/>
      <c r="BB26" s="91"/>
      <c r="BC26" s="91"/>
      <c r="BD26" s="91"/>
      <c r="BE26" s="91"/>
      <c r="BF26" s="91"/>
      <c r="BG26" s="91"/>
      <c r="BH26" s="91"/>
      <c r="BI26" s="91"/>
      <c r="BJ26" s="91"/>
      <c r="BK26" s="91"/>
      <c r="BL26" s="91"/>
      <c r="BM26" s="91"/>
      <c r="BN26" s="91"/>
      <c r="BO26" s="91"/>
      <c r="BP26" s="91"/>
      <c r="BQ26" s="91"/>
      <c r="BR26" s="91"/>
      <c r="BS26" s="91"/>
      <c r="BT26" s="91"/>
      <c r="BU26" s="91"/>
      <c r="BV26" s="91"/>
      <c r="BW26" s="91"/>
      <c r="BX26" s="91"/>
      <c r="BY26" s="91"/>
      <c r="BZ26" s="91"/>
      <c r="CA26" s="91"/>
      <c r="CB26" s="91"/>
      <c r="CC26" s="91"/>
      <c r="CD26" s="91"/>
      <c r="CE26" s="91"/>
      <c r="CF26" s="91"/>
      <c r="CG26" s="91"/>
      <c r="CH26" s="91"/>
      <c r="CI26" s="91"/>
      <c r="CJ26" s="91"/>
      <c r="CK26" s="91"/>
      <c r="CL26" s="91"/>
      <c r="CM26" s="91"/>
      <c r="CN26" s="91"/>
      <c r="CO26" s="91"/>
      <c r="CP26" s="91"/>
      <c r="CQ26" s="91"/>
      <c r="CR26" s="91"/>
      <c r="CS26" s="91"/>
      <c r="CT26" s="91"/>
      <c r="CU26" s="91"/>
      <c r="CV26" s="91"/>
      <c r="CW26" s="91"/>
      <c r="CX26" s="91"/>
      <c r="CY26" s="91"/>
      <c r="CZ26" s="91"/>
      <c r="DA26" s="91"/>
      <c r="DB26" s="91"/>
      <c r="DC26" s="91"/>
      <c r="DD26" s="91"/>
      <c r="DE26" s="91"/>
      <c r="DF26" s="91"/>
      <c r="DG26" s="91"/>
      <c r="DH26" s="91"/>
      <c r="DI26" s="91"/>
      <c r="DJ26" s="91"/>
      <c r="DK26" s="91"/>
      <c r="DL26" s="91"/>
      <c r="DM26" s="91"/>
      <c r="DN26" s="91"/>
      <c r="DO26" s="91"/>
      <c r="DP26" s="91"/>
      <c r="DQ26" s="91"/>
      <c r="DR26" s="91"/>
      <c r="DS26" s="91"/>
      <c r="DT26" s="91"/>
      <c r="DU26" s="91"/>
      <c r="DV26" s="91"/>
      <c r="DW26" s="91"/>
      <c r="DX26" s="91"/>
      <c r="DY26" s="91"/>
      <c r="DZ26" s="91"/>
      <c r="EA26" s="91"/>
      <c r="EB26" s="91"/>
      <c r="EC26" s="91"/>
      <c r="ED26" s="91"/>
      <c r="EE26" s="91"/>
      <c r="EF26" s="91"/>
      <c r="EG26" s="91"/>
      <c r="EH26" s="91"/>
      <c r="EI26" s="91"/>
      <c r="EJ26" s="91"/>
      <c r="EK26" s="91"/>
      <c r="EL26" s="91"/>
      <c r="EM26" s="91"/>
      <c r="EN26" s="91"/>
      <c r="EO26" s="91"/>
      <c r="EP26" s="91"/>
      <c r="EQ26" s="91"/>
      <c r="ER26" s="91"/>
      <c r="ES26" s="91"/>
      <c r="ET26" s="91"/>
      <c r="EU26" s="91"/>
      <c r="EV26" s="91"/>
      <c r="EW26" s="91"/>
      <c r="EX26" s="91"/>
      <c r="EY26" s="91"/>
      <c r="EZ26" s="91"/>
      <c r="FA26" s="91"/>
      <c r="FB26" s="91"/>
      <c r="FC26" s="91"/>
      <c r="FD26" s="91"/>
      <c r="FE26" s="91"/>
      <c r="FF26" s="91"/>
      <c r="FG26" s="91"/>
      <c r="FH26" s="91"/>
      <c r="FI26" s="91"/>
      <c r="FJ26" s="91"/>
      <c r="FK26" s="91"/>
      <c r="FL26" s="91"/>
      <c r="FM26" s="91"/>
      <c r="FN26" s="91"/>
    </row>
    <row r="27" spans="1:170" s="91" customFormat="1" ht="15" customHeight="1" x14ac:dyDescent="0.25">
      <c r="B27" s="245" t="s">
        <v>28</v>
      </c>
      <c r="C27" s="302">
        <f>C13/$D13*100</f>
        <v>74.650416933932007</v>
      </c>
      <c r="D27" s="302">
        <f t="shared" ref="D27:S27" si="10">D13/$D13*100</f>
        <v>100</v>
      </c>
      <c r="E27" s="302">
        <f t="shared" si="10"/>
        <v>89.660038486209103</v>
      </c>
      <c r="F27" s="302">
        <f t="shared" si="10"/>
        <v>78.216805644644012</v>
      </c>
      <c r="G27" s="302">
        <f t="shared" si="10"/>
        <v>66.144964720974983</v>
      </c>
      <c r="H27" s="302">
        <f t="shared" si="10"/>
        <v>79.294419499679279</v>
      </c>
      <c r="I27" s="302">
        <f t="shared" si="10"/>
        <v>124.04105195638229</v>
      </c>
      <c r="J27" s="302">
        <f t="shared" si="10"/>
        <v>161.93713919178961</v>
      </c>
      <c r="K27" s="302">
        <f t="shared" si="10"/>
        <v>158.84541372674792</v>
      </c>
      <c r="L27" s="302">
        <f t="shared" si="10"/>
        <v>142.43745991019884</v>
      </c>
      <c r="M27" s="302">
        <f t="shared" si="10"/>
        <v>113.41885824246312</v>
      </c>
      <c r="N27" s="302">
        <f t="shared" si="10"/>
        <v>166.6581141757537</v>
      </c>
      <c r="O27" s="302">
        <f t="shared" si="10"/>
        <v>201.0262989095574</v>
      </c>
      <c r="P27" s="302">
        <f t="shared" si="10"/>
        <v>214.15009621552278</v>
      </c>
      <c r="Q27" s="302">
        <f t="shared" si="10"/>
        <v>168.04361770365622</v>
      </c>
      <c r="R27" s="302">
        <f t="shared" si="10"/>
        <v>181.06478511866581</v>
      </c>
      <c r="S27" s="302">
        <f t="shared" si="10"/>
        <v>147.95381654906993</v>
      </c>
      <c r="T27" s="302">
        <f t="shared" ref="T27:V27" si="11">T13/$D13*100</f>
        <v>155.89480436177035</v>
      </c>
      <c r="U27" s="302">
        <f t="shared" si="11"/>
        <v>146.60679923027581</v>
      </c>
      <c r="V27" s="302">
        <f t="shared" si="11"/>
        <v>143.39961513790891</v>
      </c>
      <c r="W27" s="307">
        <f>(V13/D13*100)-100</f>
        <v>43.39961513790891</v>
      </c>
    </row>
    <row r="28" spans="1:170" s="116" customFormat="1" ht="15" customHeight="1" x14ac:dyDescent="0.25">
      <c r="A28" s="92"/>
      <c r="B28" s="245" t="s">
        <v>55</v>
      </c>
      <c r="C28" s="302">
        <f>C7/$D7*100</f>
        <v>114.70817244283423</v>
      </c>
      <c r="D28" s="302">
        <f t="shared" ref="D28:V28" si="12">D7/$D7*100</f>
        <v>100</v>
      </c>
      <c r="E28" s="302">
        <f t="shared" si="12"/>
        <v>82.088318952503542</v>
      </c>
      <c r="F28" s="302">
        <f t="shared" si="12"/>
        <v>84.387662678171324</v>
      </c>
      <c r="G28" s="302">
        <f t="shared" si="12"/>
        <v>82.612702801480992</v>
      </c>
      <c r="H28" s="302">
        <f t="shared" si="12"/>
        <v>84.333635251306987</v>
      </c>
      <c r="I28" s="302">
        <f t="shared" si="12"/>
        <v>86.558294004544649</v>
      </c>
      <c r="J28" s="302">
        <f t="shared" si="12"/>
        <v>88.051993453147091</v>
      </c>
      <c r="K28" s="302">
        <f t="shared" si="12"/>
        <v>84.359059922772559</v>
      </c>
      <c r="L28" s="302">
        <f t="shared" si="12"/>
        <v>97.354245125613772</v>
      </c>
      <c r="M28" s="302">
        <f t="shared" si="12"/>
        <v>108.17085379224865</v>
      </c>
      <c r="N28" s="302">
        <f t="shared" si="12"/>
        <v>110.8086634568019</v>
      </c>
      <c r="O28" s="302">
        <f t="shared" si="12"/>
        <v>117.29195468052312</v>
      </c>
      <c r="P28" s="302">
        <f t="shared" si="12"/>
        <v>129.15892008707951</v>
      </c>
      <c r="Q28" s="302">
        <f t="shared" si="12"/>
        <v>135.27355357454991</v>
      </c>
      <c r="R28" s="302">
        <f t="shared" si="12"/>
        <v>110.80071824696891</v>
      </c>
      <c r="S28" s="302">
        <f t="shared" si="12"/>
        <v>126.72450779425084</v>
      </c>
      <c r="T28" s="302">
        <f t="shared" si="12"/>
        <v>142.9279687276541</v>
      </c>
      <c r="U28" s="302">
        <f t="shared" si="12"/>
        <v>157.10222306971127</v>
      </c>
      <c r="V28" s="302">
        <f t="shared" si="12"/>
        <v>164.78683002018084</v>
      </c>
      <c r="W28" s="307">
        <f>(V7/D7*100)-100</f>
        <v>64.786830020180844</v>
      </c>
      <c r="X28" s="92"/>
      <c r="Y28" s="92"/>
      <c r="Z28" s="92"/>
      <c r="AA28" s="92"/>
      <c r="AB28" s="92"/>
      <c r="AC28" s="92"/>
      <c r="AD28" s="92"/>
      <c r="AE28" s="92"/>
      <c r="AF28" s="92"/>
      <c r="AG28" s="92"/>
      <c r="AH28" s="92"/>
      <c r="AI28" s="92"/>
      <c r="AJ28" s="92"/>
      <c r="AK28" s="92"/>
      <c r="AL28" s="92"/>
      <c r="AM28" s="92"/>
      <c r="AN28" s="92"/>
      <c r="AO28" s="92"/>
      <c r="AP28" s="92"/>
      <c r="AQ28" s="92"/>
      <c r="AR28" s="92"/>
      <c r="AS28" s="92"/>
      <c r="AT28" s="92"/>
      <c r="AU28" s="92"/>
      <c r="AV28" s="92"/>
      <c r="AW28" s="92"/>
      <c r="AX28" s="92"/>
      <c r="AY28" s="92"/>
      <c r="AZ28" s="92"/>
      <c r="BA28" s="92"/>
      <c r="BB28" s="92"/>
      <c r="BC28" s="92"/>
      <c r="BD28" s="92"/>
      <c r="BE28" s="92"/>
      <c r="BF28" s="92"/>
      <c r="BG28" s="92"/>
      <c r="BH28" s="92"/>
      <c r="BI28" s="92"/>
      <c r="BJ28" s="92"/>
      <c r="BK28" s="92"/>
      <c r="BL28" s="92"/>
      <c r="BM28" s="92"/>
      <c r="BN28" s="92"/>
      <c r="BO28" s="92"/>
      <c r="BP28" s="92"/>
      <c r="BQ28" s="92"/>
      <c r="BR28" s="92"/>
      <c r="BS28" s="92"/>
      <c r="BT28" s="92"/>
      <c r="BU28" s="92"/>
      <c r="BV28" s="92"/>
      <c r="BW28" s="92"/>
      <c r="BX28" s="92"/>
      <c r="BY28" s="92"/>
      <c r="BZ28" s="92"/>
      <c r="CA28" s="92"/>
      <c r="CB28" s="92"/>
      <c r="CC28" s="92"/>
      <c r="CD28" s="92"/>
      <c r="CE28" s="92"/>
      <c r="CF28" s="92"/>
      <c r="CG28" s="92"/>
      <c r="CH28" s="92"/>
      <c r="CI28" s="92"/>
      <c r="CJ28" s="92"/>
      <c r="CK28" s="92"/>
      <c r="CL28" s="92"/>
      <c r="CM28" s="92"/>
      <c r="CN28" s="92"/>
      <c r="CO28" s="92"/>
      <c r="CP28" s="92"/>
      <c r="CQ28" s="92"/>
      <c r="CR28" s="92"/>
      <c r="CS28" s="92"/>
      <c r="CT28" s="92"/>
      <c r="CU28" s="92"/>
      <c r="CV28" s="92"/>
      <c r="CW28" s="92"/>
      <c r="CX28" s="92"/>
      <c r="CY28" s="92"/>
      <c r="CZ28" s="92"/>
      <c r="DA28" s="92"/>
      <c r="DB28" s="92"/>
      <c r="DC28" s="92"/>
      <c r="DD28" s="92"/>
      <c r="DE28" s="92"/>
      <c r="DF28" s="92"/>
      <c r="DG28" s="92"/>
      <c r="DH28" s="92"/>
      <c r="DI28" s="92"/>
      <c r="DJ28" s="92"/>
      <c r="DK28" s="92"/>
      <c r="DL28" s="92"/>
      <c r="DM28" s="92"/>
      <c r="DN28" s="92"/>
      <c r="DO28" s="92"/>
      <c r="DP28" s="92"/>
      <c r="DQ28" s="92"/>
      <c r="DR28" s="92"/>
      <c r="DS28" s="92"/>
      <c r="DT28" s="92"/>
      <c r="DU28" s="92"/>
      <c r="DV28" s="92"/>
      <c r="DW28" s="92"/>
      <c r="DX28" s="92"/>
      <c r="DY28" s="92"/>
      <c r="DZ28" s="92"/>
      <c r="EA28" s="92"/>
      <c r="EB28" s="92"/>
      <c r="EC28" s="92"/>
      <c r="ED28" s="92"/>
      <c r="EE28" s="92"/>
      <c r="EF28" s="92"/>
      <c r="EG28" s="92"/>
      <c r="EH28" s="92"/>
      <c r="EI28" s="92"/>
      <c r="EJ28" s="92"/>
      <c r="EK28" s="92"/>
      <c r="EL28" s="92"/>
      <c r="EM28" s="92"/>
      <c r="EN28" s="92"/>
      <c r="EO28" s="92"/>
      <c r="EP28" s="92"/>
      <c r="EQ28" s="92"/>
      <c r="ER28" s="92"/>
      <c r="ES28" s="92"/>
      <c r="ET28" s="92"/>
      <c r="EU28" s="92"/>
      <c r="EV28" s="92"/>
      <c r="EW28" s="92"/>
      <c r="EX28" s="92"/>
      <c r="EY28" s="92"/>
      <c r="EZ28" s="92"/>
      <c r="FA28" s="92"/>
      <c r="FB28" s="92"/>
      <c r="FC28" s="92"/>
      <c r="FD28" s="92"/>
      <c r="FE28" s="92"/>
      <c r="FF28" s="92"/>
      <c r="FG28" s="92"/>
      <c r="FH28" s="92"/>
      <c r="FI28" s="92"/>
      <c r="FJ28" s="92"/>
      <c r="FK28" s="92"/>
      <c r="FL28" s="92"/>
      <c r="FM28" s="92"/>
      <c r="FN28" s="92"/>
    </row>
    <row r="29" spans="1:170" s="116" customFormat="1" ht="15" customHeight="1" x14ac:dyDescent="0.25">
      <c r="A29" s="92"/>
      <c r="B29" s="245" t="s">
        <v>32</v>
      </c>
      <c r="C29" s="302">
        <f>C8/$D8*100</f>
        <v>162.70225151956168</v>
      </c>
      <c r="D29" s="302">
        <f t="shared" ref="D29:U29" si="13">D8/$D8*100</f>
        <v>100</v>
      </c>
      <c r="E29" s="302">
        <f t="shared" si="13"/>
        <v>94.821719030904887</v>
      </c>
      <c r="F29" s="302">
        <f t="shared" si="13"/>
        <v>103.17288759524013</v>
      </c>
      <c r="G29" s="302">
        <f t="shared" si="13"/>
        <v>97.259438404246211</v>
      </c>
      <c r="H29" s="302">
        <f t="shared" si="13"/>
        <v>104.75879633593014</v>
      </c>
      <c r="I29" s="302">
        <f t="shared" si="13"/>
        <v>109.81401421111205</v>
      </c>
      <c r="J29" s="302">
        <f t="shared" si="13"/>
        <v>105.19540279085695</v>
      </c>
      <c r="K29" s="302">
        <f t="shared" si="13"/>
        <v>94.966184402020374</v>
      </c>
      <c r="L29" s="302">
        <f t="shared" si="13"/>
        <v>96.220357846074819</v>
      </c>
      <c r="M29" s="302">
        <f t="shared" si="13"/>
        <v>92.844148617412898</v>
      </c>
      <c r="N29" s="302">
        <f t="shared" si="13"/>
        <v>90.547684273606706</v>
      </c>
      <c r="O29" s="302">
        <f t="shared" si="13"/>
        <v>95.767699683246292</v>
      </c>
      <c r="P29" s="302">
        <f t="shared" si="13"/>
        <v>94.403304511600041</v>
      </c>
      <c r="Q29" s="302">
        <f t="shared" si="13"/>
        <v>110.55560311617154</v>
      </c>
      <c r="R29" s="302">
        <f t="shared" si="13"/>
        <v>120.12777159489769</v>
      </c>
      <c r="S29" s="302">
        <f t="shared" si="13"/>
        <v>123.17438575464431</v>
      </c>
      <c r="T29" s="302">
        <f t="shared" si="13"/>
        <v>121.27493365294066</v>
      </c>
      <c r="U29" s="302">
        <f t="shared" si="13"/>
        <v>117.02123105898468</v>
      </c>
      <c r="V29" s="302">
        <f>V8/$D8*100</f>
        <v>110.92479239791113</v>
      </c>
      <c r="W29" s="307">
        <f>(V8/D8*100)-100</f>
        <v>10.924792397911133</v>
      </c>
      <c r="X29" s="92"/>
      <c r="Y29" s="92"/>
      <c r="Z29" s="92"/>
      <c r="AA29" s="92"/>
      <c r="AB29" s="92"/>
      <c r="AC29" s="92"/>
      <c r="AD29" s="92"/>
      <c r="AE29" s="92"/>
      <c r="AF29" s="92"/>
      <c r="AG29" s="92"/>
      <c r="AH29" s="92"/>
      <c r="AI29" s="92"/>
      <c r="AJ29" s="92"/>
      <c r="AK29" s="92"/>
      <c r="AL29" s="92"/>
      <c r="AM29" s="92"/>
      <c r="AN29" s="92"/>
      <c r="AO29" s="92"/>
      <c r="AP29" s="92"/>
      <c r="AQ29" s="92"/>
      <c r="AR29" s="92"/>
      <c r="AS29" s="92"/>
      <c r="AT29" s="92"/>
      <c r="AU29" s="92"/>
      <c r="AV29" s="92"/>
      <c r="AW29" s="92"/>
      <c r="AX29" s="92"/>
      <c r="AY29" s="92"/>
      <c r="AZ29" s="92"/>
      <c r="BA29" s="92"/>
      <c r="BB29" s="92"/>
      <c r="BC29" s="92"/>
      <c r="BD29" s="92"/>
      <c r="BE29" s="92"/>
      <c r="BF29" s="92"/>
      <c r="BG29" s="92"/>
      <c r="BH29" s="92"/>
      <c r="BI29" s="92"/>
      <c r="BJ29" s="92"/>
      <c r="BK29" s="92"/>
      <c r="BL29" s="92"/>
      <c r="BM29" s="92"/>
      <c r="BN29" s="92"/>
      <c r="BO29" s="92"/>
      <c r="BP29" s="92"/>
      <c r="BQ29" s="92"/>
      <c r="BR29" s="92"/>
      <c r="BS29" s="92"/>
      <c r="BT29" s="92"/>
      <c r="BU29" s="92"/>
      <c r="BV29" s="92"/>
      <c r="BW29" s="92"/>
      <c r="BX29" s="92"/>
      <c r="BY29" s="92"/>
      <c r="BZ29" s="92"/>
      <c r="CA29" s="92"/>
      <c r="CB29" s="92"/>
      <c r="CC29" s="92"/>
      <c r="CD29" s="92"/>
      <c r="CE29" s="92"/>
      <c r="CF29" s="92"/>
      <c r="CG29" s="92"/>
      <c r="CH29" s="92"/>
      <c r="CI29" s="92"/>
      <c r="CJ29" s="92"/>
      <c r="CK29" s="92"/>
      <c r="CL29" s="92"/>
      <c r="CM29" s="92"/>
      <c r="CN29" s="92"/>
      <c r="CO29" s="92"/>
      <c r="CP29" s="92"/>
      <c r="CQ29" s="92"/>
      <c r="CR29" s="92"/>
      <c r="CS29" s="92"/>
      <c r="CT29" s="92"/>
      <c r="CU29" s="92"/>
      <c r="CV29" s="92"/>
      <c r="CW29" s="92"/>
      <c r="CX29" s="92"/>
      <c r="CY29" s="92"/>
      <c r="CZ29" s="92"/>
      <c r="DA29" s="92"/>
      <c r="DB29" s="92"/>
      <c r="DC29" s="92"/>
      <c r="DD29" s="92"/>
      <c r="DE29" s="92"/>
      <c r="DF29" s="92"/>
      <c r="DG29" s="92"/>
      <c r="DH29" s="92"/>
      <c r="DI29" s="92"/>
      <c r="DJ29" s="92"/>
      <c r="DK29" s="92"/>
      <c r="DL29" s="92"/>
      <c r="DM29" s="92"/>
      <c r="DN29" s="92"/>
      <c r="DO29" s="92"/>
      <c r="DP29" s="92"/>
      <c r="DQ29" s="92"/>
      <c r="DR29" s="92"/>
      <c r="DS29" s="92"/>
      <c r="DT29" s="92"/>
      <c r="DU29" s="92"/>
      <c r="DV29" s="92"/>
      <c r="DW29" s="92"/>
      <c r="DX29" s="92"/>
      <c r="DY29" s="92"/>
      <c r="DZ29" s="92"/>
      <c r="EA29" s="92"/>
      <c r="EB29" s="92"/>
      <c r="EC29" s="92"/>
      <c r="ED29" s="92"/>
      <c r="EE29" s="92"/>
      <c r="EF29" s="92"/>
      <c r="EG29" s="92"/>
      <c r="EH29" s="92"/>
      <c r="EI29" s="92"/>
      <c r="EJ29" s="92"/>
      <c r="EK29" s="92"/>
      <c r="EL29" s="92"/>
      <c r="EM29" s="92"/>
      <c r="EN29" s="92"/>
      <c r="EO29" s="92"/>
      <c r="EP29" s="92"/>
      <c r="EQ29" s="92"/>
      <c r="ER29" s="92"/>
      <c r="ES29" s="92"/>
      <c r="ET29" s="92"/>
      <c r="EU29" s="92"/>
      <c r="EV29" s="92"/>
      <c r="EW29" s="92"/>
      <c r="EX29" s="92"/>
      <c r="EY29" s="92"/>
      <c r="EZ29" s="92"/>
      <c r="FA29" s="92"/>
      <c r="FB29" s="92"/>
      <c r="FC29" s="92"/>
      <c r="FD29" s="92"/>
      <c r="FE29" s="92"/>
      <c r="FF29" s="92"/>
      <c r="FG29" s="92"/>
      <c r="FH29" s="92"/>
      <c r="FI29" s="92"/>
      <c r="FJ29" s="92"/>
      <c r="FK29" s="92"/>
      <c r="FL29" s="92"/>
      <c r="FM29" s="92"/>
      <c r="FN29" s="92"/>
    </row>
    <row r="30" spans="1:170" ht="15" customHeight="1" x14ac:dyDescent="0.25">
      <c r="A30" s="92"/>
      <c r="B30" s="245" t="s">
        <v>10</v>
      </c>
      <c r="C30" s="302">
        <f>C12/$D12*100</f>
        <v>158.02925027938392</v>
      </c>
      <c r="D30" s="302">
        <f t="shared" ref="D30:V30" si="14">D12/$D12*100</f>
        <v>100</v>
      </c>
      <c r="E30" s="302">
        <f t="shared" si="14"/>
        <v>99.917399543268061</v>
      </c>
      <c r="F30" s="302">
        <f t="shared" si="14"/>
        <v>86.866527379621985</v>
      </c>
      <c r="G30" s="302">
        <f t="shared" si="14"/>
        <v>79.937806714931241</v>
      </c>
      <c r="H30" s="302">
        <f t="shared" si="14"/>
        <v>82.065983188377629</v>
      </c>
      <c r="I30" s="302">
        <f t="shared" si="14"/>
        <v>82.872552354113012</v>
      </c>
      <c r="J30" s="302">
        <f t="shared" si="14"/>
        <v>71.745784947281479</v>
      </c>
      <c r="K30" s="302">
        <f t="shared" si="14"/>
        <v>58.724065886011367</v>
      </c>
      <c r="L30" s="302">
        <f t="shared" si="14"/>
        <v>58.510276468587527</v>
      </c>
      <c r="M30" s="302">
        <f t="shared" si="14"/>
        <v>55.109081191390118</v>
      </c>
      <c r="N30" s="302">
        <f t="shared" si="14"/>
        <v>84.028958748360139</v>
      </c>
      <c r="O30" s="302">
        <f t="shared" si="14"/>
        <v>95.840824061027163</v>
      </c>
      <c r="P30" s="302">
        <f t="shared" si="14"/>
        <v>95.325785919051555</v>
      </c>
      <c r="Q30" s="302">
        <f t="shared" si="14"/>
        <v>124.12905106651766</v>
      </c>
      <c r="R30" s="302">
        <f t="shared" si="14"/>
        <v>123.2738933968223</v>
      </c>
      <c r="S30" s="302">
        <f t="shared" si="14"/>
        <v>116.82619892133521</v>
      </c>
      <c r="T30" s="302">
        <f t="shared" si="14"/>
        <v>117.83683980370245</v>
      </c>
      <c r="U30" s="302">
        <f t="shared" si="14"/>
        <v>133.36086681891064</v>
      </c>
      <c r="V30" s="302">
        <f t="shared" si="14"/>
        <v>109.7468538943686</v>
      </c>
      <c r="W30" s="307">
        <f>(V12/D12*100)-100</f>
        <v>9.7468538943685985</v>
      </c>
      <c r="X30" s="92"/>
      <c r="Y30" s="92"/>
      <c r="Z30" s="92"/>
      <c r="AA30" s="92"/>
      <c r="AB30" s="92"/>
      <c r="AC30" s="92"/>
      <c r="AD30" s="92"/>
      <c r="AE30" s="92"/>
      <c r="AF30" s="92"/>
      <c r="AG30" s="92"/>
      <c r="AH30" s="92"/>
      <c r="AI30" s="92"/>
      <c r="AJ30" s="92"/>
      <c r="AK30" s="92"/>
      <c r="AL30" s="92"/>
      <c r="AM30" s="92"/>
      <c r="AN30" s="92"/>
      <c r="AO30" s="92"/>
      <c r="AP30" s="92"/>
      <c r="AQ30" s="92"/>
      <c r="AR30" s="92"/>
      <c r="AS30" s="92"/>
      <c r="AT30" s="92"/>
      <c r="AU30" s="92"/>
      <c r="AV30" s="92"/>
      <c r="AW30" s="92"/>
      <c r="AX30" s="92"/>
      <c r="AY30" s="92"/>
      <c r="AZ30" s="92"/>
      <c r="BA30" s="92"/>
      <c r="BB30" s="92"/>
      <c r="BC30" s="92"/>
      <c r="BD30" s="92"/>
      <c r="BE30" s="92"/>
      <c r="BF30" s="92"/>
      <c r="BG30" s="92"/>
      <c r="BH30" s="92"/>
      <c r="BI30" s="92"/>
      <c r="BJ30" s="92"/>
      <c r="BK30" s="92"/>
      <c r="BL30" s="92"/>
      <c r="BM30" s="92"/>
      <c r="BN30" s="92"/>
      <c r="BO30" s="92"/>
      <c r="BP30" s="92"/>
      <c r="BQ30" s="92"/>
      <c r="BR30" s="92"/>
      <c r="BS30" s="92"/>
      <c r="BT30" s="92"/>
      <c r="BU30" s="92"/>
      <c r="BV30" s="92"/>
      <c r="BW30" s="92"/>
      <c r="BX30" s="92"/>
      <c r="BY30" s="92"/>
      <c r="BZ30" s="92"/>
      <c r="CA30" s="92"/>
      <c r="CB30" s="92"/>
      <c r="CC30" s="92"/>
      <c r="CD30" s="92"/>
      <c r="CE30" s="92"/>
      <c r="CF30" s="92"/>
      <c r="CG30" s="92"/>
      <c r="CH30" s="92"/>
      <c r="CI30" s="92"/>
      <c r="CJ30" s="92"/>
      <c r="CK30" s="92"/>
      <c r="CL30" s="92"/>
      <c r="CM30" s="92"/>
      <c r="CN30" s="92"/>
      <c r="CO30" s="92"/>
      <c r="CP30" s="92"/>
      <c r="CQ30" s="92"/>
      <c r="CR30" s="92"/>
      <c r="CS30" s="92"/>
      <c r="CT30" s="92"/>
      <c r="CU30" s="92"/>
      <c r="CV30" s="92"/>
      <c r="CW30" s="92"/>
      <c r="CX30" s="92"/>
      <c r="CY30" s="92"/>
      <c r="CZ30" s="92"/>
      <c r="DA30" s="92"/>
      <c r="DB30" s="92"/>
      <c r="DC30" s="92"/>
      <c r="DD30" s="92"/>
      <c r="DE30" s="92"/>
      <c r="DF30" s="92"/>
      <c r="DG30" s="92"/>
      <c r="DH30" s="92"/>
      <c r="DI30" s="92"/>
      <c r="DJ30" s="92"/>
      <c r="DK30" s="92"/>
      <c r="DL30" s="92"/>
      <c r="DM30" s="92"/>
      <c r="DN30" s="92"/>
      <c r="DO30" s="92"/>
      <c r="DP30" s="92"/>
      <c r="DQ30" s="92"/>
      <c r="DR30" s="92"/>
      <c r="DS30" s="92"/>
      <c r="DT30" s="92"/>
      <c r="DU30" s="92"/>
      <c r="DV30" s="92"/>
      <c r="DW30" s="92"/>
      <c r="DX30" s="92"/>
      <c r="DY30" s="92"/>
      <c r="DZ30" s="92"/>
      <c r="EA30" s="92"/>
      <c r="EB30" s="92"/>
      <c r="EC30" s="92"/>
      <c r="ED30" s="92"/>
      <c r="EE30" s="92"/>
      <c r="EF30" s="92"/>
      <c r="EG30" s="92"/>
      <c r="EH30" s="92"/>
      <c r="EI30" s="92"/>
      <c r="EJ30" s="92"/>
      <c r="EK30" s="92"/>
      <c r="EL30" s="92"/>
      <c r="EM30" s="92"/>
      <c r="EN30" s="92"/>
      <c r="EO30" s="92"/>
      <c r="EP30" s="92"/>
      <c r="EQ30" s="92"/>
      <c r="ER30" s="92"/>
      <c r="ES30" s="92"/>
      <c r="ET30" s="92"/>
      <c r="EU30" s="92"/>
      <c r="EV30" s="92"/>
      <c r="EW30" s="92"/>
      <c r="EX30" s="92"/>
      <c r="EY30" s="92"/>
      <c r="EZ30" s="92"/>
      <c r="FA30" s="92"/>
      <c r="FB30" s="92"/>
      <c r="FC30" s="92"/>
      <c r="FD30" s="92"/>
      <c r="FE30" s="92"/>
      <c r="FF30" s="92"/>
      <c r="FG30" s="92"/>
      <c r="FH30" s="92"/>
      <c r="FI30" s="92"/>
      <c r="FJ30" s="92"/>
      <c r="FK30" s="92"/>
      <c r="FL30" s="92"/>
      <c r="FM30" s="92"/>
      <c r="FN30" s="92"/>
    </row>
    <row r="31" spans="1:170" ht="15" customHeight="1" x14ac:dyDescent="0.25">
      <c r="A31" s="92"/>
      <c r="B31" s="245" t="s">
        <v>44</v>
      </c>
      <c r="C31" s="302">
        <f>C14/$D14*100</f>
        <v>98.35343672219031</v>
      </c>
      <c r="D31" s="302">
        <f t="shared" ref="D31:S31" si="15">D14/$D14*100</f>
        <v>100</v>
      </c>
      <c r="E31" s="302">
        <f t="shared" si="15"/>
        <v>83.496075052651733</v>
      </c>
      <c r="F31" s="302">
        <f t="shared" si="15"/>
        <v>72.563660731380423</v>
      </c>
      <c r="G31" s="302">
        <f t="shared" si="15"/>
        <v>66.590082328163888</v>
      </c>
      <c r="H31" s="302">
        <f t="shared" si="15"/>
        <v>78.345778288340043</v>
      </c>
      <c r="I31" s="302">
        <f t="shared" si="15"/>
        <v>87.708213670304431</v>
      </c>
      <c r="J31" s="302">
        <f t="shared" si="15"/>
        <v>69.921501053034646</v>
      </c>
      <c r="K31" s="302">
        <f t="shared" si="15"/>
        <v>78.776565192418147</v>
      </c>
      <c r="L31" s="302">
        <f t="shared" si="15"/>
        <v>80.863488416618807</v>
      </c>
      <c r="M31" s="302">
        <f t="shared" si="15"/>
        <v>64.953092092667049</v>
      </c>
      <c r="N31" s="302">
        <f t="shared" si="15"/>
        <v>71.347884357648866</v>
      </c>
      <c r="O31" s="302">
        <f t="shared" si="15"/>
        <v>83.228029867892019</v>
      </c>
      <c r="P31" s="302">
        <f t="shared" si="15"/>
        <v>91.087497606739419</v>
      </c>
      <c r="Q31" s="302">
        <f t="shared" si="15"/>
        <v>109.58261535515987</v>
      </c>
      <c r="R31" s="302">
        <f t="shared" si="15"/>
        <v>118.95462377943711</v>
      </c>
      <c r="S31" s="302">
        <f t="shared" si="15"/>
        <v>104.35573425234539</v>
      </c>
      <c r="T31" s="302">
        <f t="shared" ref="T31:V31" si="16">T14/$D14*100</f>
        <v>107.13191652307104</v>
      </c>
      <c r="U31" s="302">
        <f t="shared" si="16"/>
        <v>78.948879954049403</v>
      </c>
      <c r="V31" s="302">
        <f t="shared" si="16"/>
        <v>75.052651732720648</v>
      </c>
      <c r="W31" s="307">
        <f>(V14/D14*100)-100</f>
        <v>-24.947348267279352</v>
      </c>
      <c r="X31" s="92"/>
      <c r="Y31" s="92"/>
      <c r="Z31" s="92"/>
      <c r="AA31" s="92"/>
      <c r="AB31" s="92"/>
      <c r="AC31" s="92"/>
      <c r="AD31" s="92"/>
      <c r="AE31" s="92"/>
      <c r="AF31" s="92"/>
      <c r="AG31" s="92"/>
      <c r="AH31" s="92"/>
      <c r="AI31" s="92"/>
      <c r="AJ31" s="92"/>
      <c r="AK31" s="92"/>
      <c r="AL31" s="92"/>
      <c r="AM31" s="92"/>
      <c r="AN31" s="92"/>
      <c r="AO31" s="92"/>
      <c r="AP31" s="92"/>
      <c r="AQ31" s="92"/>
      <c r="AR31" s="92"/>
      <c r="AS31" s="92"/>
      <c r="AT31" s="92"/>
      <c r="AU31" s="92"/>
      <c r="AV31" s="92"/>
      <c r="AW31" s="92"/>
      <c r="AX31" s="92"/>
      <c r="AY31" s="92"/>
      <c r="AZ31" s="92"/>
      <c r="BA31" s="92"/>
      <c r="BB31" s="92"/>
      <c r="BC31" s="92"/>
      <c r="BD31" s="92"/>
      <c r="BE31" s="92"/>
      <c r="BF31" s="92"/>
      <c r="BG31" s="92"/>
      <c r="BH31" s="92"/>
      <c r="BI31" s="92"/>
      <c r="BJ31" s="92"/>
      <c r="BK31" s="92"/>
      <c r="BL31" s="92"/>
      <c r="BM31" s="92"/>
      <c r="BN31" s="92"/>
      <c r="BO31" s="92"/>
      <c r="BP31" s="92"/>
      <c r="BQ31" s="92"/>
      <c r="BR31" s="92"/>
      <c r="BS31" s="92"/>
      <c r="BT31" s="92"/>
      <c r="BU31" s="92"/>
      <c r="BV31" s="92"/>
      <c r="BW31" s="92"/>
      <c r="BX31" s="92"/>
      <c r="BY31" s="92"/>
      <c r="BZ31" s="92"/>
      <c r="CA31" s="92"/>
      <c r="CB31" s="92"/>
      <c r="CC31" s="92"/>
      <c r="CD31" s="92"/>
      <c r="CE31" s="92"/>
      <c r="CF31" s="92"/>
      <c r="CG31" s="92"/>
      <c r="CH31" s="92"/>
      <c r="CI31" s="92"/>
      <c r="CJ31" s="92"/>
      <c r="CK31" s="92"/>
      <c r="CL31" s="92"/>
      <c r="CM31" s="92"/>
      <c r="CN31" s="92"/>
      <c r="CO31" s="92"/>
      <c r="CP31" s="92"/>
      <c r="CQ31" s="92"/>
      <c r="CR31" s="92"/>
      <c r="CS31" s="92"/>
      <c r="CT31" s="92"/>
      <c r="CU31" s="92"/>
      <c r="CV31" s="92"/>
      <c r="CW31" s="92"/>
      <c r="CX31" s="92"/>
      <c r="CY31" s="92"/>
      <c r="CZ31" s="92"/>
      <c r="DA31" s="92"/>
      <c r="DB31" s="92"/>
      <c r="DC31" s="92"/>
      <c r="DD31" s="92"/>
      <c r="DE31" s="92"/>
      <c r="DF31" s="92"/>
      <c r="DG31" s="92"/>
      <c r="DH31" s="92"/>
      <c r="DI31" s="92"/>
      <c r="DJ31" s="92"/>
      <c r="DK31" s="92"/>
      <c r="DL31" s="92"/>
      <c r="DM31" s="92"/>
      <c r="DN31" s="92"/>
      <c r="DO31" s="92"/>
      <c r="DP31" s="92"/>
      <c r="DQ31" s="92"/>
      <c r="DR31" s="92"/>
      <c r="DS31" s="92"/>
      <c r="DT31" s="92"/>
      <c r="DU31" s="92"/>
      <c r="DV31" s="92"/>
      <c r="DW31" s="92"/>
      <c r="DX31" s="92"/>
      <c r="DY31" s="92"/>
      <c r="DZ31" s="92"/>
      <c r="EA31" s="92"/>
      <c r="EB31" s="92"/>
      <c r="EC31" s="92"/>
      <c r="ED31" s="92"/>
      <c r="EE31" s="92"/>
      <c r="EF31" s="92"/>
      <c r="EG31" s="92"/>
      <c r="EH31" s="92"/>
      <c r="EI31" s="92"/>
      <c r="EJ31" s="92"/>
      <c r="EK31" s="92"/>
      <c r="EL31" s="92"/>
      <c r="EM31" s="92"/>
      <c r="EN31" s="92"/>
      <c r="EO31" s="92"/>
      <c r="EP31" s="92"/>
      <c r="EQ31" s="92"/>
      <c r="ER31" s="92"/>
      <c r="ES31" s="92"/>
      <c r="ET31" s="92"/>
      <c r="EU31" s="92"/>
      <c r="EV31" s="92"/>
      <c r="EW31" s="92"/>
      <c r="EX31" s="92"/>
      <c r="EY31" s="92"/>
      <c r="EZ31" s="92"/>
      <c r="FA31" s="92"/>
      <c r="FB31" s="92"/>
      <c r="FC31" s="92"/>
      <c r="FD31" s="92"/>
      <c r="FE31" s="92"/>
      <c r="FF31" s="92"/>
      <c r="FG31" s="92"/>
      <c r="FH31" s="92"/>
      <c r="FI31" s="92"/>
      <c r="FJ31" s="92"/>
      <c r="FK31" s="92"/>
      <c r="FL31" s="92"/>
      <c r="FM31" s="92"/>
      <c r="FN31" s="92"/>
    </row>
    <row r="32" spans="1:170" ht="15" customHeight="1" x14ac:dyDescent="0.25">
      <c r="A32" s="61"/>
      <c r="B32" s="253" t="s">
        <v>29</v>
      </c>
      <c r="C32" s="303">
        <f>C11/$D11*100</f>
        <v>105.94173714592563</v>
      </c>
      <c r="D32" s="303">
        <f t="shared" ref="D32:V32" si="17">D11/$D11*100</f>
        <v>100</v>
      </c>
      <c r="E32" s="303">
        <f t="shared" si="17"/>
        <v>73.062155994093175</v>
      </c>
      <c r="F32" s="303">
        <f t="shared" si="17"/>
        <v>62.263391059202576</v>
      </c>
      <c r="G32" s="303">
        <f t="shared" si="17"/>
        <v>58.63068868304471</v>
      </c>
      <c r="H32" s="303">
        <f t="shared" si="17"/>
        <v>59.873808564908039</v>
      </c>
      <c r="I32" s="303">
        <f t="shared" si="17"/>
        <v>53.870318163511875</v>
      </c>
      <c r="J32" s="303">
        <f t="shared" si="17"/>
        <v>46.035709491206873</v>
      </c>
      <c r="K32" s="303">
        <f t="shared" si="17"/>
        <v>34.17371459256276</v>
      </c>
      <c r="L32" s="303">
        <f t="shared" si="17"/>
        <v>34.898644113303796</v>
      </c>
      <c r="M32" s="303">
        <f t="shared" si="17"/>
        <v>35.016780775943076</v>
      </c>
      <c r="N32" s="303">
        <f t="shared" si="17"/>
        <v>36.394146865351054</v>
      </c>
      <c r="O32" s="303">
        <f t="shared" si="17"/>
        <v>37.674855685326889</v>
      </c>
      <c r="P32" s="303">
        <f t="shared" si="17"/>
        <v>43.885085246341795</v>
      </c>
      <c r="Q32" s="303">
        <f t="shared" si="17"/>
        <v>56.442475500067125</v>
      </c>
      <c r="R32" s="303">
        <f t="shared" si="17"/>
        <v>65.289300577258686</v>
      </c>
      <c r="S32" s="303">
        <f t="shared" si="17"/>
        <v>70.495368505839707</v>
      </c>
      <c r="T32" s="303">
        <f t="shared" si="17"/>
        <v>68.291045777956768</v>
      </c>
      <c r="U32" s="303">
        <f t="shared" si="17"/>
        <v>62.051282051282051</v>
      </c>
      <c r="V32" s="303">
        <f t="shared" si="17"/>
        <v>65.710833668948851</v>
      </c>
      <c r="W32" s="308">
        <f>(V11/D11*100)-100</f>
        <v>-34.289166331051149</v>
      </c>
      <c r="X32" s="92"/>
      <c r="Y32" s="92"/>
      <c r="Z32" s="92"/>
      <c r="AA32" s="92"/>
      <c r="AB32" s="92"/>
      <c r="AC32" s="92"/>
      <c r="AD32" s="92"/>
      <c r="AE32" s="92"/>
      <c r="AF32" s="92"/>
      <c r="AG32" s="92"/>
      <c r="AH32" s="92"/>
      <c r="AI32" s="92"/>
      <c r="AJ32" s="92"/>
      <c r="AK32" s="92"/>
      <c r="AL32" s="92"/>
      <c r="AM32" s="92"/>
      <c r="AN32" s="92"/>
      <c r="AO32" s="92"/>
      <c r="AP32" s="92"/>
      <c r="AQ32" s="92"/>
      <c r="AR32" s="92"/>
      <c r="AS32" s="92"/>
      <c r="AT32" s="92"/>
      <c r="AU32" s="92"/>
      <c r="AV32" s="92"/>
      <c r="AW32" s="92"/>
      <c r="AX32" s="92"/>
      <c r="AY32" s="92"/>
      <c r="AZ32" s="92"/>
      <c r="BA32" s="92"/>
      <c r="BB32" s="92"/>
      <c r="BC32" s="92"/>
      <c r="BD32" s="92"/>
      <c r="BE32" s="92"/>
      <c r="BF32" s="92"/>
      <c r="BG32" s="92"/>
      <c r="BH32" s="92"/>
      <c r="BI32" s="92"/>
      <c r="BJ32" s="92"/>
      <c r="BK32" s="92"/>
      <c r="BL32" s="92"/>
      <c r="BM32" s="92"/>
      <c r="BN32" s="92"/>
      <c r="BO32" s="92"/>
      <c r="BP32" s="92"/>
      <c r="BQ32" s="92"/>
      <c r="BR32" s="92"/>
      <c r="BS32" s="92"/>
      <c r="BT32" s="92"/>
      <c r="BU32" s="92"/>
      <c r="BV32" s="92"/>
      <c r="BW32" s="92"/>
      <c r="BX32" s="92"/>
      <c r="BY32" s="92"/>
      <c r="BZ32" s="92"/>
      <c r="CA32" s="92"/>
      <c r="CB32" s="92"/>
      <c r="CC32" s="92"/>
      <c r="CD32" s="92"/>
      <c r="CE32" s="92"/>
      <c r="CF32" s="92"/>
      <c r="CG32" s="92"/>
      <c r="CH32" s="92"/>
      <c r="CI32" s="92"/>
      <c r="CJ32" s="92"/>
      <c r="CK32" s="92"/>
      <c r="CL32" s="92"/>
      <c r="CM32" s="92"/>
      <c r="CN32" s="92"/>
      <c r="CO32" s="92"/>
      <c r="CP32" s="92"/>
      <c r="CQ32" s="92"/>
      <c r="CR32" s="92"/>
      <c r="CS32" s="92"/>
      <c r="CT32" s="92"/>
      <c r="CU32" s="92"/>
      <c r="CV32" s="92"/>
      <c r="CW32" s="92"/>
      <c r="CX32" s="92"/>
      <c r="CY32" s="92"/>
      <c r="CZ32" s="92"/>
      <c r="DA32" s="92"/>
      <c r="DB32" s="92"/>
      <c r="DC32" s="92"/>
      <c r="DD32" s="92"/>
      <c r="DE32" s="92"/>
      <c r="DF32" s="92"/>
      <c r="DG32" s="92"/>
      <c r="DH32" s="92"/>
      <c r="DI32" s="92"/>
      <c r="DJ32" s="92"/>
      <c r="DK32" s="92"/>
      <c r="DL32" s="92"/>
      <c r="DM32" s="92"/>
      <c r="DN32" s="92"/>
      <c r="DO32" s="92"/>
      <c r="DP32" s="92"/>
      <c r="DQ32" s="92"/>
      <c r="DR32" s="92"/>
      <c r="DS32" s="92"/>
      <c r="DT32" s="92"/>
      <c r="DU32" s="92"/>
      <c r="DV32" s="92"/>
      <c r="DW32" s="92"/>
      <c r="DX32" s="92"/>
      <c r="DY32" s="92"/>
      <c r="DZ32" s="92"/>
      <c r="EA32" s="92"/>
      <c r="EB32" s="92"/>
      <c r="EC32" s="92"/>
      <c r="ED32" s="92"/>
      <c r="EE32" s="92"/>
      <c r="EF32" s="92"/>
      <c r="EG32" s="92"/>
      <c r="EH32" s="92"/>
      <c r="EI32" s="92"/>
      <c r="EJ32" s="92"/>
      <c r="EK32" s="92"/>
      <c r="EL32" s="92"/>
      <c r="EM32" s="92"/>
      <c r="EN32" s="92"/>
      <c r="EO32" s="92"/>
      <c r="EP32" s="92"/>
      <c r="EQ32" s="92"/>
      <c r="ER32" s="92"/>
      <c r="ES32" s="92"/>
      <c r="ET32" s="92"/>
      <c r="EU32" s="92"/>
      <c r="EV32" s="92"/>
      <c r="EW32" s="92"/>
      <c r="EX32" s="92"/>
      <c r="EY32" s="92"/>
      <c r="EZ32" s="92"/>
      <c r="FA32" s="92"/>
      <c r="FB32" s="92"/>
      <c r="FC32" s="92"/>
      <c r="FD32" s="92"/>
      <c r="FE32" s="92"/>
      <c r="FF32" s="92"/>
      <c r="FG32" s="92"/>
      <c r="FH32" s="92"/>
      <c r="FI32" s="92"/>
      <c r="FJ32" s="92"/>
      <c r="FK32" s="92"/>
      <c r="FL32" s="92"/>
      <c r="FM32" s="92"/>
      <c r="FN32" s="92"/>
    </row>
    <row r="33" spans="1:170" ht="30" customHeight="1" x14ac:dyDescent="0.25">
      <c r="A33" s="61"/>
      <c r="B33" s="68" t="s">
        <v>67</v>
      </c>
      <c r="C33" s="69">
        <f>C17/$D17*100</f>
        <v>131.6321299891946</v>
      </c>
      <c r="D33" s="69">
        <f t="shared" ref="D33:N33" si="18">D17/$D17*100</f>
        <v>100</v>
      </c>
      <c r="E33" s="69">
        <f t="shared" si="18"/>
        <v>87.526598589030129</v>
      </c>
      <c r="F33" s="69">
        <f t="shared" si="18"/>
        <v>87.293526723975788</v>
      </c>
      <c r="G33" s="69">
        <f t="shared" si="18"/>
        <v>81.315528413009247</v>
      </c>
      <c r="H33" s="69">
        <f t="shared" si="18"/>
        <v>85.873706027046666</v>
      </c>
      <c r="I33" s="69">
        <f t="shared" si="18"/>
        <v>90.912041185863742</v>
      </c>
      <c r="J33" s="69">
        <f t="shared" si="18"/>
        <v>86.011631466176922</v>
      </c>
      <c r="K33" s="69">
        <f t="shared" si="18"/>
        <v>77.549868897075896</v>
      </c>
      <c r="L33" s="69">
        <f t="shared" si="18"/>
        <v>81.458985621088573</v>
      </c>
      <c r="M33" s="69">
        <f t="shared" si="18"/>
        <v>81.615350290049079</v>
      </c>
      <c r="N33" s="69">
        <f t="shared" si="18"/>
        <v>88.480644340447185</v>
      </c>
      <c r="O33" s="69">
        <f t="shared" ref="O33:S33" si="19">O17/$D17*100</f>
        <v>96.711547752073486</v>
      </c>
      <c r="P33" s="69">
        <f t="shared" si="19"/>
        <v>101.24243530596213</v>
      </c>
      <c r="Q33" s="69">
        <f t="shared" si="19"/>
        <v>112.09465963025656</v>
      </c>
      <c r="R33" s="69">
        <f t="shared" si="19"/>
        <v>113.33930764379834</v>
      </c>
      <c r="S33" s="69">
        <f t="shared" si="19"/>
        <v>118.56719808527036</v>
      </c>
      <c r="T33" s="69">
        <f t="shared" ref="T33:V33" si="20">T17/$D17*100</f>
        <v>121.03842366712027</v>
      </c>
      <c r="U33" s="69">
        <f t="shared" si="20"/>
        <v>122.13998325717932</v>
      </c>
      <c r="V33" s="69">
        <f t="shared" si="20"/>
        <v>121.16934219891505</v>
      </c>
      <c r="W33" s="100">
        <f>(V17/D17*100)-100</f>
        <v>21.169342198915047</v>
      </c>
      <c r="X33" s="92"/>
      <c r="Y33" s="92"/>
      <c r="Z33" s="92"/>
      <c r="AA33" s="92"/>
      <c r="AB33" s="92"/>
      <c r="AC33" s="92"/>
      <c r="AD33" s="92"/>
      <c r="AE33" s="92"/>
      <c r="AF33" s="92"/>
      <c r="AG33" s="92"/>
      <c r="AH33" s="92"/>
      <c r="AI33" s="92"/>
      <c r="AJ33" s="92"/>
      <c r="AK33" s="92"/>
      <c r="AL33" s="92"/>
      <c r="AM33" s="92"/>
      <c r="AN33" s="92"/>
      <c r="AO33" s="92"/>
      <c r="AP33" s="92"/>
      <c r="AQ33" s="92"/>
      <c r="AR33" s="92"/>
      <c r="AS33" s="92"/>
      <c r="AT33" s="92"/>
      <c r="AU33" s="92"/>
      <c r="AV33" s="92"/>
      <c r="AW33" s="92"/>
      <c r="AX33" s="92"/>
      <c r="AY33" s="92"/>
      <c r="AZ33" s="92"/>
      <c r="BA33" s="92"/>
      <c r="BB33" s="92"/>
      <c r="BC33" s="92"/>
      <c r="BD33" s="92"/>
      <c r="BE33" s="92"/>
      <c r="BF33" s="92"/>
      <c r="BG33" s="92"/>
      <c r="BH33" s="92"/>
      <c r="BI33" s="92"/>
      <c r="BJ33" s="92"/>
      <c r="BK33" s="92"/>
      <c r="BL33" s="92"/>
      <c r="BM33" s="92"/>
      <c r="BN33" s="92"/>
      <c r="BO33" s="92"/>
      <c r="BP33" s="92"/>
      <c r="BQ33" s="92"/>
      <c r="BR33" s="92"/>
      <c r="BS33" s="92"/>
      <c r="BT33" s="92"/>
      <c r="BU33" s="92"/>
      <c r="BV33" s="92"/>
      <c r="BW33" s="92"/>
      <c r="BX33" s="92"/>
      <c r="BY33" s="92"/>
      <c r="BZ33" s="92"/>
      <c r="CA33" s="92"/>
      <c r="CB33" s="92"/>
      <c r="CC33" s="92"/>
      <c r="CD33" s="92"/>
      <c r="CE33" s="92"/>
      <c r="CF33" s="92"/>
      <c r="CG33" s="92"/>
      <c r="CH33" s="92"/>
      <c r="CI33" s="92"/>
      <c r="CJ33" s="92"/>
      <c r="CK33" s="92"/>
      <c r="CL33" s="92"/>
      <c r="CM33" s="92"/>
      <c r="CN33" s="92"/>
      <c r="CO33" s="92"/>
      <c r="CP33" s="92"/>
      <c r="CQ33" s="92"/>
      <c r="CR33" s="92"/>
      <c r="CS33" s="92"/>
      <c r="CT33" s="92"/>
      <c r="CU33" s="92"/>
      <c r="CV33" s="92"/>
      <c r="CW33" s="92"/>
      <c r="CX33" s="92"/>
      <c r="CY33" s="92"/>
      <c r="CZ33" s="92"/>
      <c r="DA33" s="92"/>
      <c r="DB33" s="92"/>
      <c r="DC33" s="92"/>
      <c r="DD33" s="92"/>
      <c r="DE33" s="92"/>
      <c r="DF33" s="92"/>
      <c r="DG33" s="92"/>
      <c r="DH33" s="92"/>
      <c r="DI33" s="92"/>
      <c r="DJ33" s="92"/>
      <c r="DK33" s="92"/>
      <c r="DL33" s="92"/>
      <c r="DM33" s="92"/>
      <c r="DN33" s="92"/>
      <c r="DO33" s="92"/>
      <c r="DP33" s="92"/>
      <c r="DQ33" s="92"/>
      <c r="DR33" s="92"/>
      <c r="DS33" s="92"/>
      <c r="DT33" s="92"/>
      <c r="DU33" s="92"/>
      <c r="DV33" s="92"/>
      <c r="DW33" s="92"/>
      <c r="DX33" s="92"/>
      <c r="DY33" s="92"/>
      <c r="DZ33" s="92"/>
      <c r="EA33" s="92"/>
      <c r="EB33" s="92"/>
      <c r="EC33" s="92"/>
      <c r="ED33" s="92"/>
      <c r="EE33" s="92"/>
      <c r="EF33" s="92"/>
      <c r="EG33" s="92"/>
      <c r="EH33" s="92"/>
      <c r="EI33" s="92"/>
      <c r="EJ33" s="92"/>
      <c r="EK33" s="92"/>
      <c r="EL33" s="92"/>
      <c r="EM33" s="92"/>
      <c r="EN33" s="92"/>
      <c r="EO33" s="92"/>
      <c r="EP33" s="92"/>
      <c r="EQ33" s="92"/>
      <c r="ER33" s="92"/>
      <c r="ES33" s="92"/>
      <c r="ET33" s="92"/>
      <c r="EU33" s="92"/>
      <c r="EV33" s="92"/>
      <c r="EW33" s="92"/>
      <c r="EX33" s="92"/>
      <c r="EY33" s="92"/>
      <c r="EZ33" s="92"/>
      <c r="FA33" s="92"/>
      <c r="FB33" s="92"/>
      <c r="FC33" s="92"/>
      <c r="FD33" s="92"/>
      <c r="FE33" s="92"/>
      <c r="FF33" s="92"/>
      <c r="FG33" s="92"/>
      <c r="FH33" s="92"/>
      <c r="FI33" s="92"/>
      <c r="FJ33" s="92"/>
      <c r="FK33" s="92"/>
      <c r="FL33" s="92"/>
      <c r="FM33" s="92"/>
      <c r="FN33" s="92"/>
    </row>
    <row r="34" spans="1:170" ht="15" customHeight="1" x14ac:dyDescent="0.25">
      <c r="A34" s="61"/>
      <c r="B34" s="65" t="s">
        <v>68</v>
      </c>
      <c r="C34" s="66">
        <f t="shared" ref="C34:N34" si="21">C18/$D18*100</f>
        <v>71.317022384174905</v>
      </c>
      <c r="D34" s="66">
        <f t="shared" si="21"/>
        <v>100</v>
      </c>
      <c r="E34" s="66">
        <f t="shared" si="21"/>
        <v>71.785528370640293</v>
      </c>
      <c r="F34" s="66">
        <f t="shared" si="21"/>
        <v>133.88859968766266</v>
      </c>
      <c r="G34" s="66">
        <f t="shared" si="21"/>
        <v>142.11348256116605</v>
      </c>
      <c r="H34" s="66">
        <f t="shared" si="21"/>
        <v>198.49036959916711</v>
      </c>
      <c r="I34" s="66">
        <f t="shared" si="21"/>
        <v>281.15564809994794</v>
      </c>
      <c r="J34" s="66">
        <f t="shared" si="21"/>
        <v>393.2847475273295</v>
      </c>
      <c r="K34" s="66">
        <f t="shared" si="21"/>
        <v>566.73607496095781</v>
      </c>
      <c r="L34" s="66">
        <f t="shared" si="21"/>
        <v>734.6694429984384</v>
      </c>
      <c r="M34" s="66">
        <f t="shared" si="21"/>
        <v>808.48516397709534</v>
      </c>
      <c r="N34" s="66">
        <f t="shared" si="21"/>
        <v>1450.5986465382612</v>
      </c>
      <c r="O34" s="66">
        <f t="shared" ref="O34:S34" si="22">O18/$D18*100</f>
        <v>1647.787610619469</v>
      </c>
      <c r="P34" s="66">
        <f t="shared" si="22"/>
        <v>1339.9791775117128</v>
      </c>
      <c r="Q34" s="66">
        <f t="shared" si="22"/>
        <v>1166.892243623113</v>
      </c>
      <c r="R34" s="66">
        <f t="shared" si="22"/>
        <v>1126.9130661114002</v>
      </c>
      <c r="S34" s="66">
        <f t="shared" si="22"/>
        <v>1320.8745445080688</v>
      </c>
      <c r="T34" s="66">
        <f t="shared" ref="T34:V34" si="23">T18/$D18*100</f>
        <v>1213.5866736074961</v>
      </c>
      <c r="U34" s="66">
        <f t="shared" si="23"/>
        <v>1335.7105674128056</v>
      </c>
      <c r="V34" s="66">
        <f t="shared" si="23"/>
        <v>1317.8032274856844</v>
      </c>
      <c r="W34" s="99">
        <f t="shared" ref="W34:W36" si="24">(V18/D18*100)-100</f>
        <v>1217.8032274856844</v>
      </c>
      <c r="X34" s="92"/>
      <c r="Y34" s="92"/>
      <c r="Z34" s="92"/>
      <c r="AA34" s="92"/>
      <c r="AB34" s="92"/>
      <c r="AC34" s="92"/>
      <c r="AD34" s="92"/>
      <c r="AE34" s="92"/>
      <c r="AF34" s="92"/>
      <c r="AG34" s="92"/>
      <c r="AH34" s="92"/>
      <c r="AI34" s="92"/>
      <c r="AJ34" s="92"/>
      <c r="AK34" s="92"/>
      <c r="AL34" s="92"/>
      <c r="AM34" s="92"/>
      <c r="AN34" s="92"/>
      <c r="AO34" s="92"/>
      <c r="AP34" s="92"/>
      <c r="AQ34" s="92"/>
      <c r="AR34" s="92"/>
      <c r="AS34" s="92"/>
      <c r="AT34" s="92"/>
      <c r="AU34" s="92"/>
      <c r="AV34" s="92"/>
      <c r="AW34" s="92"/>
      <c r="AX34" s="92"/>
      <c r="AY34" s="92"/>
      <c r="AZ34" s="92"/>
      <c r="BA34" s="92"/>
      <c r="BB34" s="92"/>
      <c r="BC34" s="92"/>
      <c r="BD34" s="92"/>
      <c r="BE34" s="92"/>
      <c r="BF34" s="92"/>
      <c r="BG34" s="92"/>
      <c r="BH34" s="92"/>
      <c r="BI34" s="92"/>
      <c r="BJ34" s="92"/>
      <c r="BK34" s="92"/>
      <c r="BL34" s="92"/>
      <c r="BM34" s="92"/>
      <c r="BN34" s="92"/>
      <c r="BO34" s="92"/>
      <c r="BP34" s="92"/>
      <c r="BQ34" s="92"/>
      <c r="BR34" s="92"/>
      <c r="BS34" s="92"/>
      <c r="BT34" s="92"/>
      <c r="BU34" s="92"/>
      <c r="BV34" s="92"/>
      <c r="BW34" s="92"/>
      <c r="BX34" s="92"/>
      <c r="BY34" s="92"/>
      <c r="BZ34" s="92"/>
      <c r="CA34" s="92"/>
      <c r="CB34" s="92"/>
      <c r="CC34" s="92"/>
      <c r="CD34" s="92"/>
      <c r="CE34" s="92"/>
      <c r="CF34" s="92"/>
      <c r="CG34" s="92"/>
      <c r="CH34" s="92"/>
      <c r="CI34" s="92"/>
      <c r="CJ34" s="92"/>
      <c r="CK34" s="92"/>
      <c r="CL34" s="92"/>
      <c r="CM34" s="92"/>
      <c r="CN34" s="92"/>
      <c r="CO34" s="92"/>
      <c r="CP34" s="92"/>
      <c r="CQ34" s="92"/>
      <c r="CR34" s="92"/>
      <c r="CS34" s="92"/>
      <c r="CT34" s="92"/>
      <c r="CU34" s="92"/>
      <c r="CV34" s="92"/>
      <c r="CW34" s="92"/>
      <c r="CX34" s="92"/>
      <c r="CY34" s="92"/>
      <c r="CZ34" s="92"/>
      <c r="DA34" s="92"/>
      <c r="DB34" s="92"/>
      <c r="DC34" s="92"/>
      <c r="DD34" s="92"/>
      <c r="DE34" s="92"/>
      <c r="DF34" s="92"/>
      <c r="DG34" s="92"/>
      <c r="DH34" s="92"/>
      <c r="DI34" s="92"/>
      <c r="DJ34" s="92"/>
      <c r="DK34" s="92"/>
      <c r="DL34" s="92"/>
      <c r="DM34" s="92"/>
      <c r="DN34" s="92"/>
      <c r="DO34" s="92"/>
      <c r="DP34" s="92"/>
      <c r="DQ34" s="92"/>
      <c r="DR34" s="92"/>
      <c r="DS34" s="92"/>
      <c r="DT34" s="92"/>
      <c r="DU34" s="92"/>
      <c r="DV34" s="92"/>
      <c r="DW34" s="92"/>
      <c r="DX34" s="92"/>
      <c r="DY34" s="92"/>
      <c r="DZ34" s="92"/>
      <c r="EA34" s="92"/>
      <c r="EB34" s="92"/>
      <c r="EC34" s="92"/>
      <c r="ED34" s="92"/>
      <c r="EE34" s="92"/>
      <c r="EF34" s="92"/>
      <c r="EG34" s="92"/>
      <c r="EH34" s="92"/>
      <c r="EI34" s="92"/>
      <c r="EJ34" s="92"/>
      <c r="EK34" s="92"/>
      <c r="EL34" s="92"/>
      <c r="EM34" s="92"/>
      <c r="EN34" s="92"/>
      <c r="EO34" s="92"/>
      <c r="EP34" s="92"/>
      <c r="EQ34" s="92"/>
      <c r="ER34" s="92"/>
      <c r="ES34" s="92"/>
      <c r="ET34" s="92"/>
      <c r="EU34" s="92"/>
      <c r="EV34" s="92"/>
      <c r="EW34" s="92"/>
      <c r="EX34" s="92"/>
      <c r="EY34" s="92"/>
      <c r="EZ34" s="92"/>
      <c r="FA34" s="92"/>
      <c r="FB34" s="92"/>
      <c r="FC34" s="92"/>
      <c r="FD34" s="92"/>
      <c r="FE34" s="92"/>
      <c r="FF34" s="92"/>
      <c r="FG34" s="92"/>
      <c r="FH34" s="92"/>
      <c r="FI34" s="92"/>
      <c r="FJ34" s="92"/>
      <c r="FK34" s="92"/>
      <c r="FL34" s="92"/>
      <c r="FM34" s="92"/>
      <c r="FN34" s="92"/>
    </row>
    <row r="35" spans="1:170" ht="15" customHeight="1" x14ac:dyDescent="0.25">
      <c r="B35" s="65" t="s">
        <v>69</v>
      </c>
      <c r="C35" s="66">
        <f t="shared" ref="C35:N35" si="25">C19/$D19*100</f>
        <v>144.72284269012761</v>
      </c>
      <c r="D35" s="66">
        <f t="shared" si="25"/>
        <v>100</v>
      </c>
      <c r="E35" s="66">
        <f t="shared" si="25"/>
        <v>92.51746815910802</v>
      </c>
      <c r="F35" s="66">
        <f t="shared" si="25"/>
        <v>94.54707225564799</v>
      </c>
      <c r="G35" s="66">
        <f t="shared" si="25"/>
        <v>86.164844668711609</v>
      </c>
      <c r="H35" s="66">
        <f t="shared" si="25"/>
        <v>93.267836810373254</v>
      </c>
      <c r="I35" s="66">
        <f t="shared" si="25"/>
        <v>101.76765948444822</v>
      </c>
      <c r="J35" s="66">
        <f t="shared" si="25"/>
        <v>96.129317264078736</v>
      </c>
      <c r="K35" s="66">
        <f t="shared" si="25"/>
        <v>86.955033878584629</v>
      </c>
      <c r="L35" s="66">
        <f t="shared" si="25"/>
        <v>87.910727285171191</v>
      </c>
      <c r="M35" s="66">
        <f t="shared" si="25"/>
        <v>84.249102481940753</v>
      </c>
      <c r="N35" s="66">
        <f t="shared" si="25"/>
        <v>94.107179522277733</v>
      </c>
      <c r="O35" s="66">
        <f t="shared" ref="O35:S35" si="26">O19/$D19*100</f>
        <v>105.36208709502803</v>
      </c>
      <c r="P35" s="66">
        <f t="shared" si="26"/>
        <v>105.43363966127637</v>
      </c>
      <c r="Q35" s="66">
        <f t="shared" si="26"/>
        <v>120.37879306375645</v>
      </c>
      <c r="R35" s="66">
        <f t="shared" si="26"/>
        <v>130.09749814896622</v>
      </c>
      <c r="S35" s="66">
        <f t="shared" si="26"/>
        <v>131.73822960285216</v>
      </c>
      <c r="T35" s="66">
        <f t="shared" ref="T35:V35" si="27">T19/$D19*100</f>
        <v>130.36193154597098</v>
      </c>
      <c r="U35" s="66">
        <f t="shared" si="27"/>
        <v>128.17926717728238</v>
      </c>
      <c r="V35" s="66">
        <f t="shared" si="27"/>
        <v>99.143857989932854</v>
      </c>
      <c r="W35" s="99">
        <f t="shared" si="24"/>
        <v>-0.85614201006714552</v>
      </c>
      <c r="X35" s="92"/>
      <c r="Y35" s="92"/>
      <c r="Z35" s="92"/>
      <c r="AA35" s="92"/>
      <c r="AB35" s="92"/>
      <c r="AC35" s="92"/>
      <c r="AD35" s="92"/>
      <c r="AE35" s="92"/>
      <c r="AF35" s="92"/>
      <c r="AG35" s="92"/>
      <c r="AH35" s="92"/>
      <c r="AI35" s="92"/>
      <c r="AJ35" s="92"/>
      <c r="AK35" s="92"/>
      <c r="AL35" s="92"/>
      <c r="AM35" s="92"/>
      <c r="AN35" s="92"/>
      <c r="AO35" s="92"/>
      <c r="AP35" s="92"/>
      <c r="AQ35" s="92"/>
      <c r="AR35" s="92"/>
      <c r="AS35" s="92"/>
      <c r="AT35" s="92"/>
      <c r="AU35" s="92"/>
      <c r="AV35" s="92"/>
      <c r="AW35" s="92"/>
      <c r="AX35" s="92"/>
      <c r="AY35" s="92"/>
      <c r="AZ35" s="92"/>
      <c r="BA35" s="92"/>
      <c r="BB35" s="92"/>
      <c r="BC35" s="92"/>
      <c r="BD35" s="92"/>
      <c r="BE35" s="92"/>
      <c r="BF35" s="92"/>
      <c r="BG35" s="92"/>
      <c r="BH35" s="92"/>
      <c r="BI35" s="92"/>
      <c r="BJ35" s="92"/>
      <c r="BK35" s="92"/>
      <c r="BL35" s="92"/>
      <c r="BM35" s="92"/>
      <c r="BN35" s="92"/>
      <c r="BO35" s="92"/>
      <c r="BP35" s="92"/>
      <c r="BQ35" s="92"/>
      <c r="BR35" s="92"/>
      <c r="BS35" s="92"/>
      <c r="BT35" s="92"/>
      <c r="BU35" s="92"/>
      <c r="BV35" s="92"/>
      <c r="BW35" s="92"/>
      <c r="BX35" s="92"/>
      <c r="BY35" s="92"/>
      <c r="BZ35" s="92"/>
      <c r="CA35" s="92"/>
      <c r="CB35" s="92"/>
      <c r="CC35" s="92"/>
      <c r="CD35" s="92"/>
      <c r="CE35" s="92"/>
      <c r="CF35" s="92"/>
      <c r="CG35" s="92"/>
      <c r="CH35" s="92"/>
      <c r="CI35" s="92"/>
      <c r="CJ35" s="92"/>
      <c r="CK35" s="92"/>
      <c r="CL35" s="92"/>
      <c r="CM35" s="92"/>
      <c r="CN35" s="92"/>
      <c r="CO35" s="92"/>
      <c r="CP35" s="92"/>
      <c r="CQ35" s="92"/>
      <c r="CR35" s="92"/>
      <c r="CS35" s="92"/>
      <c r="CT35" s="92"/>
      <c r="CU35" s="92"/>
      <c r="CV35" s="92"/>
      <c r="CW35" s="92"/>
      <c r="CX35" s="92"/>
      <c r="CY35" s="92"/>
      <c r="CZ35" s="92"/>
      <c r="DA35" s="92"/>
      <c r="DB35" s="92"/>
      <c r="DC35" s="92"/>
      <c r="DD35" s="92"/>
      <c r="DE35" s="92"/>
      <c r="DF35" s="92"/>
      <c r="DG35" s="92"/>
      <c r="DH35" s="92"/>
      <c r="DI35" s="92"/>
      <c r="DJ35" s="92"/>
      <c r="DK35" s="92"/>
      <c r="DL35" s="92"/>
      <c r="DM35" s="92"/>
      <c r="DN35" s="92"/>
      <c r="DO35" s="92"/>
      <c r="DP35" s="92"/>
      <c r="DQ35" s="92"/>
      <c r="DR35" s="92"/>
      <c r="DS35" s="92"/>
      <c r="DT35" s="92"/>
      <c r="DU35" s="92"/>
      <c r="DV35" s="92"/>
      <c r="DW35" s="92"/>
      <c r="DX35" s="92"/>
      <c r="DY35" s="92"/>
      <c r="DZ35" s="92"/>
      <c r="EA35" s="92"/>
      <c r="EB35" s="92"/>
      <c r="EC35" s="92"/>
      <c r="ED35" s="92"/>
      <c r="EE35" s="92"/>
      <c r="EF35" s="92"/>
      <c r="EG35" s="92"/>
      <c r="EH35" s="92"/>
      <c r="EI35" s="92"/>
      <c r="EJ35" s="92"/>
      <c r="EK35" s="92"/>
      <c r="EL35" s="92"/>
      <c r="EM35" s="92"/>
      <c r="EN35" s="92"/>
      <c r="EO35" s="92"/>
      <c r="EP35" s="92"/>
      <c r="EQ35" s="92"/>
      <c r="ER35" s="92"/>
      <c r="ES35" s="92"/>
      <c r="ET35" s="92"/>
      <c r="EU35" s="92"/>
      <c r="EV35" s="92"/>
      <c r="EW35" s="92"/>
      <c r="EX35" s="92"/>
      <c r="EY35" s="92"/>
      <c r="EZ35" s="92"/>
      <c r="FA35" s="92"/>
      <c r="FB35" s="92"/>
      <c r="FC35" s="92"/>
      <c r="FD35" s="92"/>
      <c r="FE35" s="92"/>
      <c r="FF35" s="92"/>
      <c r="FG35" s="92"/>
      <c r="FH35" s="92"/>
      <c r="FI35" s="92"/>
      <c r="FJ35" s="92"/>
      <c r="FK35" s="92"/>
      <c r="FL35" s="92"/>
      <c r="FM35" s="92"/>
      <c r="FN35" s="92"/>
    </row>
    <row r="36" spans="1:170" ht="30" customHeight="1" thickBot="1" x14ac:dyDescent="0.3">
      <c r="B36" s="70" t="s">
        <v>70</v>
      </c>
      <c r="C36" s="71">
        <f t="shared" ref="C36:N36" si="28">C20/$D20*100</f>
        <v>150.5214435524698</v>
      </c>
      <c r="D36" s="71">
        <f t="shared" si="28"/>
        <v>100</v>
      </c>
      <c r="E36" s="71">
        <f t="shared" si="28"/>
        <v>94.208432776451872</v>
      </c>
      <c r="F36" s="71">
        <f t="shared" si="28"/>
        <v>96.245027844073192</v>
      </c>
      <c r="G36" s="71">
        <f t="shared" si="28"/>
        <v>89.138641787806463</v>
      </c>
      <c r="H36" s="71">
        <f t="shared" si="28"/>
        <v>96.964634410935119</v>
      </c>
      <c r="I36" s="71">
        <f t="shared" si="28"/>
        <v>105.59557387719678</v>
      </c>
      <c r="J36" s="71">
        <f t="shared" si="28"/>
        <v>101.82613726766472</v>
      </c>
      <c r="K36" s="71">
        <f t="shared" si="28"/>
        <v>93.301511535401744</v>
      </c>
      <c r="L36" s="71">
        <f t="shared" si="28"/>
        <v>94.295942720763719</v>
      </c>
      <c r="M36" s="71">
        <f t="shared" si="28"/>
        <v>89.318724235192022</v>
      </c>
      <c r="N36" s="71">
        <f t="shared" si="28"/>
        <v>98.518116728140598</v>
      </c>
      <c r="O36" s="71">
        <f t="shared" ref="O36:S36" si="29">O20/$D20*100</f>
        <v>109.39538583929993</v>
      </c>
      <c r="P36" s="71">
        <f t="shared" si="29"/>
        <v>106.72669414912852</v>
      </c>
      <c r="Q36" s="71">
        <f t="shared" si="29"/>
        <v>120.19599334635134</v>
      </c>
      <c r="R36" s="71">
        <f t="shared" si="29"/>
        <v>129.28545599189991</v>
      </c>
      <c r="S36" s="71">
        <f t="shared" si="29"/>
        <v>126.3491719100311</v>
      </c>
      <c r="T36" s="71">
        <f t="shared" ref="T36:V36" si="30">T20/$D20*100</f>
        <v>125.4082592030086</v>
      </c>
      <c r="U36" s="71">
        <f t="shared" si="30"/>
        <v>121.76900267592391</v>
      </c>
      <c r="V36" s="71">
        <f t="shared" si="30"/>
        <v>113.97917118680843</v>
      </c>
      <c r="W36" s="397">
        <f t="shared" si="24"/>
        <v>13.979171186808429</v>
      </c>
      <c r="X36" s="92"/>
      <c r="Y36" s="92"/>
      <c r="Z36" s="92"/>
      <c r="AA36" s="92"/>
      <c r="AB36" s="92"/>
      <c r="AC36" s="92"/>
      <c r="AD36" s="92"/>
      <c r="AE36" s="92"/>
      <c r="AF36" s="92"/>
      <c r="AG36" s="92"/>
      <c r="AH36" s="92"/>
      <c r="AI36" s="92"/>
      <c r="AJ36" s="92"/>
      <c r="AK36" s="92"/>
      <c r="AL36" s="92"/>
      <c r="AM36" s="92"/>
      <c r="AN36" s="92"/>
      <c r="AO36" s="92"/>
      <c r="AP36" s="92"/>
      <c r="AQ36" s="92"/>
      <c r="AR36" s="92"/>
      <c r="AS36" s="92"/>
      <c r="AT36" s="92"/>
      <c r="AU36" s="92"/>
      <c r="AV36" s="92"/>
      <c r="AW36" s="92"/>
      <c r="AX36" s="92"/>
      <c r="AY36" s="92"/>
      <c r="AZ36" s="92"/>
      <c r="BA36" s="92"/>
      <c r="BB36" s="92"/>
      <c r="BC36" s="92"/>
      <c r="BD36" s="92"/>
      <c r="BE36" s="92"/>
      <c r="BF36" s="92"/>
      <c r="BG36" s="92"/>
      <c r="BH36" s="92"/>
      <c r="BI36" s="92"/>
      <c r="BJ36" s="92"/>
      <c r="BK36" s="92"/>
      <c r="BL36" s="92"/>
      <c r="BM36" s="92"/>
      <c r="BN36" s="92"/>
      <c r="BO36" s="92"/>
      <c r="BP36" s="92"/>
      <c r="BQ36" s="92"/>
      <c r="BR36" s="92"/>
      <c r="BS36" s="92"/>
      <c r="BT36" s="92"/>
      <c r="BU36" s="92"/>
      <c r="BV36" s="92"/>
      <c r="BW36" s="92"/>
      <c r="BX36" s="92"/>
      <c r="BY36" s="92"/>
      <c r="BZ36" s="92"/>
      <c r="CA36" s="92"/>
      <c r="CB36" s="92"/>
      <c r="CC36" s="92"/>
      <c r="CD36" s="92"/>
      <c r="CE36" s="92"/>
      <c r="CF36" s="92"/>
      <c r="CG36" s="92"/>
      <c r="CH36" s="92"/>
      <c r="CI36" s="92"/>
      <c r="CJ36" s="92"/>
      <c r="CK36" s="92"/>
      <c r="CL36" s="92"/>
      <c r="CM36" s="92"/>
      <c r="CN36" s="92"/>
      <c r="CO36" s="92"/>
      <c r="CP36" s="92"/>
      <c r="CQ36" s="92"/>
      <c r="CR36" s="92"/>
      <c r="CS36" s="92"/>
      <c r="CT36" s="92"/>
      <c r="CU36" s="92"/>
      <c r="CV36" s="92"/>
      <c r="CW36" s="92"/>
      <c r="CX36" s="92"/>
      <c r="CY36" s="92"/>
      <c r="CZ36" s="92"/>
      <c r="DA36" s="92"/>
      <c r="DB36" s="92"/>
      <c r="DC36" s="92"/>
      <c r="DD36" s="92"/>
      <c r="DE36" s="92"/>
      <c r="DF36" s="92"/>
      <c r="DG36" s="92"/>
      <c r="DH36" s="92"/>
      <c r="DI36" s="92"/>
      <c r="DJ36" s="92"/>
      <c r="DK36" s="92"/>
      <c r="DL36" s="92"/>
      <c r="DM36" s="92"/>
      <c r="DN36" s="92"/>
      <c r="DO36" s="92"/>
      <c r="DP36" s="92"/>
      <c r="DQ36" s="92"/>
      <c r="DR36" s="92"/>
      <c r="DS36" s="92"/>
      <c r="DT36" s="92"/>
      <c r="DU36" s="92"/>
      <c r="DV36" s="92"/>
      <c r="DW36" s="92"/>
      <c r="DX36" s="92"/>
      <c r="DY36" s="92"/>
      <c r="DZ36" s="92"/>
      <c r="EA36" s="92"/>
      <c r="EB36" s="92"/>
      <c r="EC36" s="92"/>
      <c r="ED36" s="92"/>
      <c r="EE36" s="92"/>
      <c r="EF36" s="92"/>
      <c r="EG36" s="92"/>
      <c r="EH36" s="92"/>
      <c r="EI36" s="92"/>
      <c r="EJ36" s="92"/>
      <c r="EK36" s="92"/>
      <c r="EL36" s="92"/>
      <c r="EM36" s="92"/>
      <c r="EN36" s="92"/>
      <c r="EO36" s="92"/>
      <c r="EP36" s="92"/>
      <c r="EQ36" s="92"/>
      <c r="ER36" s="92"/>
      <c r="ES36" s="92"/>
      <c r="ET36" s="92"/>
      <c r="EU36" s="92"/>
      <c r="EV36" s="92"/>
      <c r="EW36" s="92"/>
      <c r="EX36" s="92"/>
      <c r="EY36" s="92"/>
      <c r="EZ36" s="92"/>
      <c r="FA36" s="92"/>
      <c r="FB36" s="92"/>
      <c r="FC36" s="92"/>
      <c r="FD36" s="92"/>
      <c r="FE36" s="92"/>
      <c r="FF36" s="92"/>
      <c r="FG36" s="92"/>
      <c r="FH36" s="92"/>
      <c r="FI36" s="92"/>
      <c r="FJ36" s="92"/>
      <c r="FK36" s="92"/>
      <c r="FL36" s="92"/>
      <c r="FM36" s="92"/>
      <c r="FN36" s="92"/>
    </row>
    <row r="37" spans="1:170" x14ac:dyDescent="0.25">
      <c r="B37" s="61"/>
      <c r="C37" s="61"/>
      <c r="D37" s="61"/>
      <c r="E37" s="61"/>
      <c r="F37" s="61"/>
      <c r="G37" s="61"/>
      <c r="H37" s="61"/>
      <c r="I37" s="61"/>
      <c r="J37" s="61"/>
      <c r="K37" s="61"/>
      <c r="L37" s="61"/>
      <c r="M37" s="61"/>
      <c r="N37" s="61"/>
      <c r="O37" s="61"/>
      <c r="P37" s="61"/>
      <c r="Q37" s="61"/>
      <c r="R37" s="61"/>
      <c r="S37" s="61"/>
      <c r="T37" s="61"/>
      <c r="U37" s="61"/>
      <c r="V37" s="61"/>
      <c r="W37" s="61"/>
    </row>
    <row r="38" spans="1:170" s="1" customFormat="1" ht="15" customHeight="1" x14ac:dyDescent="0.25">
      <c r="A38" s="90" t="s">
        <v>61</v>
      </c>
      <c r="B38" s="415" t="s">
        <v>298</v>
      </c>
      <c r="C38" s="450"/>
      <c r="D38" s="450"/>
      <c r="E38" s="450"/>
    </row>
    <row r="39" spans="1:170" s="1" customFormat="1" ht="15" customHeight="1" x14ac:dyDescent="0.2">
      <c r="A39" s="200" t="s">
        <v>266</v>
      </c>
      <c r="B39" s="376" t="s">
        <v>341</v>
      </c>
      <c r="C39" s="198"/>
      <c r="D39" s="199"/>
      <c r="E39" s="199"/>
    </row>
    <row r="40" spans="1:170" s="62" customFormat="1" ht="15" customHeight="1" x14ac:dyDescent="0.25">
      <c r="A40" s="243" t="s">
        <v>2</v>
      </c>
      <c r="B40" s="414" t="s">
        <v>317</v>
      </c>
      <c r="C40" s="414"/>
      <c r="D40" s="105"/>
      <c r="E40" s="105"/>
    </row>
    <row r="41" spans="1:170" x14ac:dyDescent="0.25">
      <c r="B41" s="61"/>
      <c r="C41" s="61"/>
      <c r="D41" s="61"/>
      <c r="E41" s="61"/>
      <c r="F41" s="61"/>
      <c r="G41" s="61"/>
      <c r="H41" s="61"/>
      <c r="I41" s="61"/>
      <c r="J41" s="61"/>
      <c r="K41" s="61"/>
      <c r="L41" s="61"/>
      <c r="M41" s="61"/>
      <c r="N41" s="61"/>
      <c r="O41" s="61"/>
      <c r="P41" s="61"/>
      <c r="Q41" s="61"/>
      <c r="R41" s="61"/>
      <c r="S41" s="61"/>
      <c r="T41" s="61"/>
      <c r="U41" s="61"/>
      <c r="V41" s="61"/>
      <c r="W41" s="61"/>
    </row>
    <row r="42" spans="1:170" x14ac:dyDescent="0.25">
      <c r="B42" s="61"/>
      <c r="C42" s="61"/>
      <c r="D42" s="61"/>
      <c r="E42" s="61"/>
      <c r="F42" s="61"/>
      <c r="G42" s="61"/>
      <c r="H42" s="61"/>
      <c r="I42" s="61"/>
      <c r="J42" s="61"/>
      <c r="K42" s="61"/>
      <c r="L42" s="61"/>
      <c r="M42" s="61"/>
      <c r="N42" s="61"/>
      <c r="O42" s="61"/>
      <c r="P42" s="61"/>
      <c r="Q42" s="61"/>
      <c r="R42" s="61"/>
      <c r="S42" s="61"/>
      <c r="T42" s="61"/>
      <c r="U42" s="61"/>
      <c r="V42" s="61"/>
      <c r="W42" s="61"/>
    </row>
    <row r="43" spans="1:170" x14ac:dyDescent="0.25">
      <c r="B43" s="61"/>
      <c r="C43" s="61"/>
      <c r="D43" s="61"/>
      <c r="E43" s="61"/>
      <c r="F43" s="61"/>
      <c r="G43" s="61"/>
      <c r="H43" s="61"/>
      <c r="I43" s="61"/>
      <c r="J43" s="61"/>
      <c r="K43" s="61"/>
      <c r="L43" s="61"/>
      <c r="M43" s="61"/>
      <c r="N43" s="61"/>
      <c r="O43" s="61"/>
      <c r="P43" s="61"/>
      <c r="Q43" s="61"/>
      <c r="R43" s="61"/>
      <c r="S43" s="61"/>
      <c r="T43" s="61"/>
      <c r="U43" s="61"/>
      <c r="V43" s="61"/>
      <c r="W43" s="61"/>
    </row>
    <row r="44" spans="1:170" x14ac:dyDescent="0.25">
      <c r="B44" s="61"/>
      <c r="C44" s="61"/>
      <c r="D44" s="61"/>
      <c r="E44" s="61"/>
      <c r="F44" s="61"/>
      <c r="G44" s="61"/>
      <c r="H44" s="61"/>
      <c r="I44" s="61"/>
      <c r="J44" s="61"/>
      <c r="K44" s="61"/>
      <c r="L44" s="61"/>
      <c r="M44" s="61"/>
      <c r="N44" s="61"/>
      <c r="O44" s="61"/>
      <c r="P44" s="61"/>
      <c r="Q44" s="61"/>
      <c r="R44" s="61"/>
      <c r="S44" s="61"/>
      <c r="T44" s="61"/>
      <c r="U44" s="61"/>
      <c r="V44" s="61"/>
      <c r="W44" s="61"/>
    </row>
    <row r="45" spans="1:170" x14ac:dyDescent="0.25">
      <c r="B45" s="61"/>
      <c r="C45" s="61"/>
      <c r="D45" s="61"/>
      <c r="E45" s="61"/>
      <c r="F45" s="61"/>
      <c r="G45" s="61"/>
      <c r="H45" s="61"/>
      <c r="I45" s="61"/>
      <c r="J45" s="61"/>
      <c r="K45" s="61"/>
      <c r="L45" s="61"/>
      <c r="M45" s="61"/>
      <c r="N45" s="61"/>
      <c r="O45" s="61"/>
      <c r="P45" s="61"/>
      <c r="Q45" s="61"/>
      <c r="R45" s="61"/>
      <c r="S45" s="61"/>
      <c r="T45" s="61"/>
      <c r="U45" s="61"/>
      <c r="V45" s="61"/>
      <c r="W45" s="61"/>
    </row>
    <row r="46" spans="1:170" x14ac:dyDescent="0.25">
      <c r="B46" s="61"/>
      <c r="C46" s="61"/>
      <c r="D46" s="61"/>
      <c r="E46" s="61"/>
      <c r="F46" s="61"/>
      <c r="G46" s="61"/>
      <c r="H46" s="61"/>
      <c r="I46" s="61"/>
      <c r="J46" s="61"/>
      <c r="K46" s="61"/>
      <c r="L46" s="61"/>
      <c r="M46" s="61"/>
      <c r="N46" s="61"/>
      <c r="O46" s="61"/>
      <c r="P46" s="61"/>
      <c r="Q46" s="61"/>
      <c r="R46" s="61"/>
      <c r="S46" s="61"/>
      <c r="T46" s="61"/>
      <c r="U46" s="61"/>
      <c r="V46" s="61"/>
      <c r="W46" s="61"/>
    </row>
    <row r="47" spans="1:170" x14ac:dyDescent="0.25">
      <c r="B47" s="61"/>
      <c r="C47" s="61"/>
      <c r="D47" s="61"/>
      <c r="E47" s="61"/>
      <c r="F47" s="61"/>
      <c r="G47" s="61"/>
      <c r="H47" s="61"/>
      <c r="I47" s="61"/>
      <c r="J47" s="61"/>
      <c r="K47" s="61"/>
      <c r="L47" s="61"/>
      <c r="M47" s="61"/>
      <c r="N47" s="61"/>
      <c r="O47" s="61"/>
      <c r="P47" s="61"/>
      <c r="Q47" s="61"/>
      <c r="R47" s="61"/>
      <c r="S47" s="61"/>
      <c r="T47" s="61"/>
      <c r="U47" s="61"/>
      <c r="V47" s="61"/>
      <c r="W47" s="61"/>
    </row>
    <row r="48" spans="1:170" x14ac:dyDescent="0.25">
      <c r="B48" s="61"/>
      <c r="C48" s="61"/>
      <c r="D48" s="61"/>
      <c r="E48" s="61"/>
      <c r="F48" s="61"/>
      <c r="G48" s="61"/>
      <c r="H48" s="61"/>
      <c r="I48" s="61"/>
      <c r="J48" s="61"/>
      <c r="K48" s="61"/>
      <c r="L48" s="61"/>
      <c r="M48" s="61"/>
      <c r="N48" s="61"/>
      <c r="O48" s="61"/>
      <c r="P48" s="61"/>
      <c r="Q48" s="61"/>
      <c r="R48" s="61"/>
      <c r="S48" s="61"/>
      <c r="T48" s="61"/>
      <c r="U48" s="61"/>
      <c r="V48" s="61"/>
      <c r="W48" s="61"/>
    </row>
    <row r="49" spans="2:23" x14ac:dyDescent="0.25">
      <c r="B49" s="61"/>
      <c r="C49" s="61"/>
      <c r="D49" s="61"/>
      <c r="E49" s="61"/>
      <c r="F49" s="61"/>
      <c r="G49" s="61"/>
      <c r="H49" s="61"/>
      <c r="I49" s="61"/>
      <c r="J49" s="61"/>
      <c r="K49" s="61"/>
      <c r="L49" s="61"/>
      <c r="M49" s="61"/>
      <c r="N49" s="61"/>
      <c r="O49" s="61"/>
      <c r="P49" s="61"/>
      <c r="Q49" s="61"/>
      <c r="R49" s="61"/>
      <c r="S49" s="61"/>
      <c r="T49" s="61"/>
      <c r="U49" s="61"/>
      <c r="V49" s="61"/>
      <c r="W49" s="61"/>
    </row>
  </sheetData>
  <mergeCells count="4">
    <mergeCell ref="B3:V3"/>
    <mergeCell ref="B40:C40"/>
    <mergeCell ref="B38:E38"/>
    <mergeCell ref="B2:M2"/>
  </mergeCells>
  <hyperlinks>
    <hyperlink ref="B40" r:id="rId1" display="http://observatorioemigracao.pt/np4/7196.html" xr:uid="{00000000-0004-0000-0700-000000000000}"/>
    <hyperlink ref="B40:C40" r:id="rId2" display="http://observatorioemigracao.pt/np4/7952.html" xr:uid="{00000000-0004-0000-0700-000001000000}"/>
    <hyperlink ref="C1" location="Índice!A1" display="ÍNDICE Ç" xr:uid="{00000000-0004-0000-0700-000002000000}"/>
  </hyperlinks>
  <pageMargins left="0.7" right="0.7" top="0.75" bottom="0.75" header="0.3" footer="0.3"/>
  <ignoredErrors>
    <ignoredError sqref="W6:W7 W8:W20 W33:W36 D31:S31 W31 D27:S27 D26:S26 D25:S25 D24:S24 C33:S36 T22:V22 W24:W27 C22:S22 C23:W23 W22 C28:W30 C27 T33:V36 C24 T24:V24 C25 T25:V25 C26 T26:V26 T27:V27 C32:W32 C31 T31:V31" unlockedFormula="1"/>
  </ignoredErrors>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A42"/>
  <sheetViews>
    <sheetView showGridLines="0" workbookViewId="0">
      <selection activeCell="C1" sqref="C1"/>
    </sheetView>
  </sheetViews>
  <sheetFormatPr defaultRowHeight="15" x14ac:dyDescent="0.25"/>
  <cols>
    <col min="1" max="1" width="12.7109375" customWidth="1"/>
    <col min="2" max="2" width="8.7109375" customWidth="1"/>
    <col min="3" max="5" width="16.7109375" customWidth="1"/>
    <col min="6" max="6" width="16.7109375" style="207" customWidth="1"/>
    <col min="7" max="7" width="9.5703125" bestFit="1" customWidth="1"/>
    <col min="8" max="8" width="10.85546875" bestFit="1" customWidth="1"/>
    <col min="10" max="10" width="9.5703125" bestFit="1" customWidth="1"/>
    <col min="11" max="11" width="9.5703125" customWidth="1"/>
  </cols>
  <sheetData>
    <row r="1" spans="1:15" s="62" customFormat="1" ht="30" customHeight="1" x14ac:dyDescent="0.25">
      <c r="A1" s="83"/>
      <c r="B1" s="216"/>
      <c r="C1" s="407" t="s">
        <v>347</v>
      </c>
      <c r="D1" s="14"/>
      <c r="F1" s="154"/>
      <c r="I1"/>
    </row>
    <row r="2" spans="1:15" s="211" customFormat="1" ht="45" customHeight="1" x14ac:dyDescent="0.25">
      <c r="B2" s="453" t="s">
        <v>328</v>
      </c>
      <c r="C2" s="453"/>
      <c r="D2" s="453"/>
      <c r="E2" s="453"/>
      <c r="F2" s="453"/>
      <c r="I2" s="208"/>
    </row>
    <row r="3" spans="1:15" s="91" customFormat="1" ht="15" customHeight="1" thickBot="1" x14ac:dyDescent="0.3">
      <c r="B3" s="454" t="s">
        <v>253</v>
      </c>
      <c r="C3" s="455"/>
      <c r="D3" s="455"/>
      <c r="E3" s="455"/>
      <c r="F3" s="455"/>
      <c r="I3" s="92"/>
    </row>
    <row r="4" spans="1:15" s="62" customFormat="1" ht="30" customHeight="1" x14ac:dyDescent="0.25">
      <c r="B4" s="433" t="s">
        <v>224</v>
      </c>
      <c r="C4" s="435" t="s">
        <v>129</v>
      </c>
      <c r="D4" s="456" t="s">
        <v>314</v>
      </c>
      <c r="E4" s="451" t="s">
        <v>305</v>
      </c>
      <c r="F4" s="452"/>
      <c r="G4"/>
    </row>
    <row r="5" spans="1:15" s="62" customFormat="1" ht="45" customHeight="1" x14ac:dyDescent="0.25">
      <c r="B5" s="434"/>
      <c r="C5" s="436"/>
      <c r="D5" s="457"/>
      <c r="E5" s="210" t="s">
        <v>129</v>
      </c>
      <c r="F5" s="167" t="s">
        <v>306</v>
      </c>
      <c r="G5"/>
    </row>
    <row r="6" spans="1:15" s="87" customFormat="1" ht="15" customHeight="1" x14ac:dyDescent="0.25">
      <c r="A6" s="86"/>
      <c r="B6" s="277">
        <v>1996</v>
      </c>
      <c r="C6" s="278">
        <v>2581600</v>
      </c>
      <c r="D6" s="279">
        <v>2435680</v>
      </c>
      <c r="E6" s="400">
        <v>2.7361488795668527</v>
      </c>
      <c r="F6" s="284">
        <v>2.581493299885107</v>
      </c>
      <c r="G6" s="110"/>
      <c r="H6" s="404"/>
      <c r="I6" s="399"/>
      <c r="J6" s="399"/>
      <c r="K6" s="86"/>
      <c r="L6" s="86"/>
      <c r="M6" s="86"/>
      <c r="N6" s="86"/>
      <c r="O6" s="86"/>
    </row>
    <row r="7" spans="1:15" s="87" customFormat="1" ht="15" customHeight="1" x14ac:dyDescent="0.25">
      <c r="A7" s="86"/>
      <c r="B7" s="285">
        <v>1997</v>
      </c>
      <c r="C7" s="286">
        <v>2843130</v>
      </c>
      <c r="D7" s="287">
        <v>2694270</v>
      </c>
      <c r="E7" s="401">
        <v>2.7783673679988934</v>
      </c>
      <c r="F7" s="292">
        <v>2.6328981962057236</v>
      </c>
      <c r="G7" s="110"/>
      <c r="H7" s="404"/>
      <c r="I7" s="399"/>
      <c r="J7" s="399"/>
      <c r="K7" s="86"/>
      <c r="L7" s="86"/>
      <c r="M7" s="86"/>
      <c r="N7" s="86"/>
      <c r="O7" s="86"/>
    </row>
    <row r="8" spans="1:15" s="87" customFormat="1" ht="15" customHeight="1" x14ac:dyDescent="0.25">
      <c r="A8" s="86"/>
      <c r="B8" s="285">
        <v>1998</v>
      </c>
      <c r="C8" s="286">
        <v>2914820</v>
      </c>
      <c r="D8" s="287">
        <v>2661320</v>
      </c>
      <c r="E8" s="401">
        <v>2.617630442671516</v>
      </c>
      <c r="F8" s="292">
        <v>2.3899768252209603</v>
      </c>
      <c r="G8" s="110"/>
      <c r="H8" s="404"/>
      <c r="I8" s="399"/>
      <c r="J8" s="399"/>
      <c r="K8" s="86"/>
      <c r="L8" s="86"/>
      <c r="M8" s="86"/>
      <c r="N8" s="86"/>
      <c r="O8" s="86"/>
    </row>
    <row r="9" spans="1:15" s="87" customFormat="1" ht="15" customHeight="1" x14ac:dyDescent="0.25">
      <c r="A9" s="86"/>
      <c r="B9" s="285">
        <v>1999</v>
      </c>
      <c r="C9" s="286">
        <v>2988410</v>
      </c>
      <c r="D9" s="287">
        <v>2980390</v>
      </c>
      <c r="E9" s="401">
        <v>2.4986015227589236</v>
      </c>
      <c r="F9" s="292">
        <v>2.4918960224385103</v>
      </c>
      <c r="G9" s="110"/>
      <c r="H9" s="404"/>
      <c r="I9" s="399"/>
      <c r="J9" s="399"/>
      <c r="K9" s="86"/>
      <c r="L9" s="86"/>
      <c r="M9" s="86"/>
      <c r="N9" s="86"/>
      <c r="O9" s="86"/>
    </row>
    <row r="10" spans="1:15" s="87" customFormat="1" ht="15" customHeight="1" x14ac:dyDescent="0.25">
      <c r="A10" s="86"/>
      <c r="B10" s="285">
        <v>2000</v>
      </c>
      <c r="C10" s="286">
        <v>3269160</v>
      </c>
      <c r="D10" s="287">
        <v>1543310</v>
      </c>
      <c r="E10" s="401">
        <v>2.5457883651640594</v>
      </c>
      <c r="F10" s="292">
        <v>1.2018196239527414</v>
      </c>
      <c r="G10" s="110"/>
      <c r="H10" s="404"/>
      <c r="I10" s="399"/>
      <c r="J10" s="399"/>
      <c r="K10" s="86"/>
      <c r="L10" s="86"/>
      <c r="M10" s="86"/>
      <c r="N10" s="86"/>
      <c r="O10" s="86"/>
    </row>
    <row r="11" spans="1:15" s="87" customFormat="1" ht="15" customHeight="1" x14ac:dyDescent="0.25">
      <c r="A11" s="86"/>
      <c r="B11" s="285">
        <v>2001</v>
      </c>
      <c r="C11" s="286">
        <v>3326730</v>
      </c>
      <c r="D11" s="287">
        <v>2126650</v>
      </c>
      <c r="E11" s="401">
        <v>2.4501784418957389</v>
      </c>
      <c r="F11" s="292">
        <v>1.5663044441411156</v>
      </c>
      <c r="G11" s="110"/>
      <c r="H11" s="404"/>
      <c r="I11" s="399"/>
      <c r="J11" s="399"/>
      <c r="K11" s="86"/>
      <c r="L11" s="86"/>
      <c r="M11" s="86"/>
      <c r="N11" s="86"/>
      <c r="O11" s="86"/>
    </row>
    <row r="12" spans="1:15" s="108" customFormat="1" ht="15" customHeight="1" x14ac:dyDescent="0.25">
      <c r="B12" s="285">
        <v>2002</v>
      </c>
      <c r="C12" s="286">
        <v>2382380</v>
      </c>
      <c r="D12" s="287">
        <v>2851540</v>
      </c>
      <c r="E12" s="401">
        <v>1.6712092292883585</v>
      </c>
      <c r="F12" s="292">
        <v>2.0003189943186754</v>
      </c>
      <c r="G12" s="110"/>
      <c r="H12" s="404"/>
      <c r="I12" s="399"/>
      <c r="J12" s="399"/>
    </row>
    <row r="13" spans="1:15" s="87" customFormat="1" ht="15" customHeight="1" x14ac:dyDescent="0.25">
      <c r="A13" s="86"/>
      <c r="B13" s="285">
        <v>2003</v>
      </c>
      <c r="C13" s="286">
        <v>1966680</v>
      </c>
      <c r="D13" s="287">
        <v>3374680</v>
      </c>
      <c r="E13" s="401">
        <v>1.3464153078769732</v>
      </c>
      <c r="F13" s="292">
        <v>2.3103508507669086</v>
      </c>
      <c r="G13" s="110"/>
      <c r="H13" s="404"/>
      <c r="I13" s="399"/>
      <c r="J13" s="399"/>
      <c r="K13" s="86"/>
      <c r="L13" s="86"/>
      <c r="M13" s="86"/>
      <c r="N13" s="86"/>
      <c r="O13" s="86"/>
    </row>
    <row r="14" spans="1:15" s="87" customFormat="1" ht="15" customHeight="1" x14ac:dyDescent="0.25">
      <c r="A14" s="86"/>
      <c r="B14" s="285">
        <v>2004</v>
      </c>
      <c r="C14" s="286">
        <v>1956570</v>
      </c>
      <c r="D14" s="287">
        <v>3081440</v>
      </c>
      <c r="E14" s="401">
        <v>1.2851170549011004</v>
      </c>
      <c r="F14" s="292">
        <v>2.0239557478927139</v>
      </c>
      <c r="G14" s="110"/>
      <c r="H14" s="404"/>
      <c r="I14" s="399"/>
      <c r="J14" s="399"/>
      <c r="K14" s="86"/>
      <c r="L14" s="86"/>
      <c r="M14" s="86"/>
      <c r="N14" s="86"/>
      <c r="O14" s="86"/>
    </row>
    <row r="15" spans="1:15" s="87" customFormat="1" ht="15" customHeight="1" x14ac:dyDescent="0.25">
      <c r="A15" s="86"/>
      <c r="B15" s="285">
        <v>2005</v>
      </c>
      <c r="C15" s="286">
        <v>1717260</v>
      </c>
      <c r="D15" s="287">
        <v>2636820</v>
      </c>
      <c r="E15" s="401">
        <v>1.0830846505146958</v>
      </c>
      <c r="F15" s="292">
        <v>1.6630558378871925</v>
      </c>
      <c r="G15" s="110"/>
      <c r="H15" s="404"/>
      <c r="I15" s="399"/>
      <c r="J15" s="399"/>
      <c r="K15" s="86"/>
      <c r="L15" s="86"/>
      <c r="M15" s="86"/>
      <c r="N15" s="86"/>
      <c r="O15" s="86"/>
    </row>
    <row r="16" spans="1:15" s="87" customFormat="1" ht="15" customHeight="1" x14ac:dyDescent="0.25">
      <c r="A16" s="86"/>
      <c r="B16" s="285">
        <v>2006</v>
      </c>
      <c r="C16" s="286">
        <v>1810500</v>
      </c>
      <c r="D16" s="287">
        <v>2036230</v>
      </c>
      <c r="E16" s="401">
        <v>1.0889539834029942</v>
      </c>
      <c r="F16" s="292">
        <v>1.224722877450803</v>
      </c>
      <c r="G16" s="110"/>
      <c r="H16" s="404"/>
      <c r="I16" s="399"/>
      <c r="J16" s="399"/>
      <c r="K16" s="86"/>
      <c r="L16" s="86"/>
      <c r="M16" s="86"/>
      <c r="N16" s="86"/>
      <c r="O16" s="86"/>
    </row>
    <row r="17" spans="1:27" s="87" customFormat="1" ht="15" customHeight="1" x14ac:dyDescent="0.25">
      <c r="A17" s="86"/>
      <c r="B17" s="285">
        <v>2007</v>
      </c>
      <c r="C17" s="286">
        <v>2018420</v>
      </c>
      <c r="D17" s="287">
        <v>2167970</v>
      </c>
      <c r="E17" s="401">
        <v>1.1502056539239289</v>
      </c>
      <c r="F17" s="292">
        <v>1.2354273895113306</v>
      </c>
      <c r="G17" s="110"/>
      <c r="H17" s="404"/>
      <c r="I17" s="399"/>
      <c r="J17" s="399"/>
      <c r="K17" s="86"/>
      <c r="L17" s="86"/>
      <c r="M17" s="86"/>
      <c r="N17" s="86"/>
      <c r="O17" s="86"/>
    </row>
    <row r="18" spans="1:27" s="87" customFormat="1" ht="15" customHeight="1" x14ac:dyDescent="0.25">
      <c r="A18" s="86"/>
      <c r="B18" s="285">
        <v>2008</v>
      </c>
      <c r="C18" s="286">
        <v>1904680</v>
      </c>
      <c r="D18" s="287">
        <v>2005930</v>
      </c>
      <c r="E18" s="401">
        <v>1.0634564071900143</v>
      </c>
      <c r="F18" s="292">
        <v>1.1199881927014856</v>
      </c>
      <c r="G18" s="110"/>
      <c r="H18" s="404"/>
      <c r="I18" s="399"/>
      <c r="J18" s="399"/>
      <c r="K18" s="86"/>
      <c r="L18" s="86"/>
      <c r="M18" s="86"/>
      <c r="N18" s="86"/>
      <c r="O18" s="86"/>
    </row>
    <row r="19" spans="1:27" s="87" customFormat="1" ht="15" customHeight="1" x14ac:dyDescent="0.25">
      <c r="A19" s="86"/>
      <c r="B19" s="285">
        <v>2009</v>
      </c>
      <c r="C19" s="286">
        <v>1722660</v>
      </c>
      <c r="D19" s="287">
        <v>2206830</v>
      </c>
      <c r="E19" s="401">
        <v>0.98204024061895634</v>
      </c>
      <c r="F19" s="292">
        <v>1.2580520034163047</v>
      </c>
      <c r="G19" s="110"/>
      <c r="H19" s="404"/>
      <c r="I19" s="399"/>
      <c r="J19" s="399"/>
      <c r="K19" s="86"/>
      <c r="L19" s="86"/>
      <c r="M19" s="86"/>
      <c r="N19" s="86"/>
      <c r="O19" s="86"/>
    </row>
    <row r="20" spans="1:27" s="87" customFormat="1" ht="15" customHeight="1" x14ac:dyDescent="0.25">
      <c r="A20" s="86"/>
      <c r="B20" s="285">
        <v>2010</v>
      </c>
      <c r="C20" s="286">
        <v>1858560</v>
      </c>
      <c r="D20" s="287">
        <v>2827060</v>
      </c>
      <c r="E20" s="401">
        <v>1.0347708586019775</v>
      </c>
      <c r="F20" s="292">
        <v>1.5739923938529328</v>
      </c>
      <c r="G20" s="110"/>
      <c r="H20" s="404"/>
      <c r="I20" s="399"/>
      <c r="J20" s="399"/>
      <c r="K20" s="86"/>
      <c r="L20" s="86"/>
      <c r="M20" s="86"/>
      <c r="N20" s="86"/>
      <c r="O20" s="86"/>
    </row>
    <row r="21" spans="1:27" s="87" customFormat="1" ht="15" customHeight="1" x14ac:dyDescent="0.25">
      <c r="A21" s="86"/>
      <c r="B21" s="285">
        <v>2011</v>
      </c>
      <c r="C21" s="286">
        <v>1844870</v>
      </c>
      <c r="D21" s="287">
        <v>2987290</v>
      </c>
      <c r="E21" s="401">
        <v>1.0476491280437894</v>
      </c>
      <c r="F21" s="292">
        <v>1.6963969080281709</v>
      </c>
      <c r="G21" s="110"/>
      <c r="H21" s="404"/>
      <c r="I21" s="399"/>
      <c r="J21" s="399"/>
      <c r="K21" s="86"/>
      <c r="L21" s="86"/>
      <c r="M21" s="86"/>
      <c r="N21" s="86"/>
      <c r="O21" s="86"/>
    </row>
    <row r="22" spans="1:27" s="87" customFormat="1" ht="15" customHeight="1" x14ac:dyDescent="0.25">
      <c r="A22" s="86"/>
      <c r="B22" s="285">
        <v>2012</v>
      </c>
      <c r="C22" s="286">
        <v>2223930</v>
      </c>
      <c r="D22" s="287">
        <v>3892440</v>
      </c>
      <c r="E22" s="401">
        <v>1.3214429905757055</v>
      </c>
      <c r="F22" s="292">
        <v>2.3128594669061071</v>
      </c>
      <c r="G22" s="110"/>
      <c r="H22" s="404"/>
      <c r="I22" s="399"/>
      <c r="J22" s="399"/>
      <c r="K22" s="86"/>
      <c r="L22" s="86"/>
      <c r="M22" s="86"/>
      <c r="N22" s="86"/>
      <c r="O22" s="86"/>
    </row>
    <row r="23" spans="1:27" s="87" customFormat="1" ht="15" customHeight="1" x14ac:dyDescent="0.25">
      <c r="A23" s="86"/>
      <c r="B23" s="285">
        <v>2013</v>
      </c>
      <c r="C23" s="286">
        <v>2459730</v>
      </c>
      <c r="D23" s="287">
        <v>3360920</v>
      </c>
      <c r="E23" s="401">
        <v>1.4427223090098003</v>
      </c>
      <c r="F23" s="292">
        <v>1.971303461273074</v>
      </c>
      <c r="G23" s="110"/>
      <c r="H23" s="404"/>
      <c r="I23" s="399"/>
      <c r="J23" s="399"/>
      <c r="K23" s="86"/>
      <c r="L23" s="86"/>
      <c r="M23" s="86"/>
      <c r="N23" s="86"/>
      <c r="O23" s="86"/>
    </row>
    <row r="24" spans="1:27" s="87" customFormat="1" ht="15" customHeight="1" x14ac:dyDescent="0.25">
      <c r="A24" s="86"/>
      <c r="B24" s="285">
        <v>2014</v>
      </c>
      <c r="C24" s="286">
        <v>2525900</v>
      </c>
      <c r="D24" s="287">
        <v>2680010</v>
      </c>
      <c r="E24" s="401">
        <v>1.4596048113183553</v>
      </c>
      <c r="F24" s="292">
        <v>1.5486580982546043</v>
      </c>
      <c r="G24" s="110"/>
      <c r="H24" s="404"/>
      <c r="I24" s="399"/>
      <c r="J24" s="399"/>
      <c r="K24" s="86"/>
      <c r="L24" s="86"/>
      <c r="M24" s="86"/>
      <c r="N24" s="86"/>
      <c r="O24" s="86"/>
    </row>
    <row r="25" spans="1:27" s="87" customFormat="1" ht="15" customHeight="1" x14ac:dyDescent="0.25">
      <c r="A25" s="86"/>
      <c r="B25" s="285">
        <v>2015</v>
      </c>
      <c r="C25" s="286">
        <v>2793010</v>
      </c>
      <c r="D25" s="287">
        <v>2342530</v>
      </c>
      <c r="E25" s="401">
        <v>1.5541488533958721</v>
      </c>
      <c r="F25" s="292">
        <v>1.3034827349509783</v>
      </c>
      <c r="G25" s="110"/>
      <c r="H25" s="404"/>
      <c r="I25" s="399"/>
      <c r="J25" s="399"/>
      <c r="K25" s="86"/>
      <c r="L25" s="86"/>
      <c r="M25" s="86"/>
      <c r="N25" s="86"/>
      <c r="O25" s="86"/>
    </row>
    <row r="26" spans="1:27" s="87" customFormat="1" ht="15" customHeight="1" x14ac:dyDescent="0.25">
      <c r="A26" s="86"/>
      <c r="B26" s="285">
        <v>2016</v>
      </c>
      <c r="C26" s="286">
        <v>2809870</v>
      </c>
      <c r="D26" s="287">
        <v>1970170</v>
      </c>
      <c r="E26" s="401">
        <v>1.506715023696388</v>
      </c>
      <c r="F26" s="292">
        <v>1.0564491375885405</v>
      </c>
      <c r="G26" s="110"/>
      <c r="H26" s="404"/>
      <c r="I26" s="399"/>
      <c r="J26" s="399"/>
      <c r="K26" s="86"/>
      <c r="L26" s="86"/>
      <c r="M26" s="86"/>
      <c r="N26" s="86"/>
      <c r="O26" s="86"/>
    </row>
    <row r="27" spans="1:27" s="87" customFormat="1" ht="15" customHeight="1" x14ac:dyDescent="0.25">
      <c r="A27" s="86"/>
      <c r="B27" s="285">
        <v>2017</v>
      </c>
      <c r="C27" s="286">
        <v>3036510</v>
      </c>
      <c r="D27" s="287">
        <v>1876900</v>
      </c>
      <c r="E27" s="401">
        <v>1.5496571755219173</v>
      </c>
      <c r="F27" s="292">
        <v>0.95786002770848333</v>
      </c>
      <c r="G27" s="110"/>
      <c r="H27" s="404"/>
      <c r="I27" s="399"/>
      <c r="J27" s="399"/>
      <c r="K27" s="86"/>
      <c r="L27" s="86"/>
      <c r="M27" s="86"/>
      <c r="N27" s="86"/>
      <c r="O27" s="86"/>
    </row>
    <row r="28" spans="1:27" s="87" customFormat="1" ht="15" customHeight="1" x14ac:dyDescent="0.25">
      <c r="A28" s="86"/>
      <c r="B28" s="377">
        <v>2018</v>
      </c>
      <c r="C28" s="378">
        <v>3071290</v>
      </c>
      <c r="D28" s="379">
        <v>1718090</v>
      </c>
      <c r="E28" s="402">
        <v>1.4968458280914561</v>
      </c>
      <c r="F28" s="384">
        <v>0.83734061218108669</v>
      </c>
      <c r="G28" s="110"/>
      <c r="H28" s="404"/>
      <c r="I28" s="399"/>
      <c r="J28" s="399"/>
      <c r="K28" s="86"/>
      <c r="L28" s="86"/>
      <c r="M28" s="86"/>
      <c r="N28" s="86"/>
      <c r="O28" s="86"/>
    </row>
    <row r="29" spans="1:27" s="87" customFormat="1" ht="15" customHeight="1" x14ac:dyDescent="0.25">
      <c r="A29" s="86"/>
      <c r="B29" s="377">
        <v>2019</v>
      </c>
      <c r="C29" s="378">
        <v>3183710</v>
      </c>
      <c r="D29" s="379">
        <v>1719420</v>
      </c>
      <c r="E29" s="402">
        <v>1.4880675766115774</v>
      </c>
      <c r="F29" s="384">
        <v>0.80365773031384091</v>
      </c>
      <c r="G29" s="110"/>
      <c r="H29" s="404"/>
      <c r="I29" s="399"/>
      <c r="J29" s="399"/>
      <c r="K29" s="86"/>
      <c r="L29" s="86"/>
      <c r="M29" s="86"/>
      <c r="N29" s="86"/>
      <c r="O29" s="86"/>
    </row>
    <row r="30" spans="1:27" s="87" customFormat="1" ht="15" customHeight="1" thickBot="1" x14ac:dyDescent="0.3">
      <c r="A30" s="86"/>
      <c r="B30" s="293">
        <v>2020</v>
      </c>
      <c r="C30" s="294">
        <v>3126630</v>
      </c>
      <c r="D30" s="295">
        <v>2599240</v>
      </c>
      <c r="E30" s="403">
        <v>1.5424252865259587</v>
      </c>
      <c r="F30" s="300">
        <v>1.2822538969272772</v>
      </c>
      <c r="G30" s="110"/>
      <c r="H30" s="404"/>
      <c r="I30" s="399"/>
      <c r="J30" s="399"/>
      <c r="K30" s="86"/>
      <c r="L30" s="86"/>
      <c r="M30" s="86"/>
      <c r="N30" s="86"/>
      <c r="O30" s="86"/>
    </row>
    <row r="31" spans="1:27" s="87" customFormat="1" ht="15" customHeight="1" x14ac:dyDescent="0.25">
      <c r="A31" s="86"/>
      <c r="B31" s="88"/>
      <c r="C31" s="201"/>
      <c r="D31" s="111"/>
      <c r="E31" s="166"/>
      <c r="F31" s="166"/>
      <c r="G31" s="107"/>
      <c r="H31" s="107"/>
      <c r="I31"/>
      <c r="J31" s="107"/>
      <c r="K31" s="107"/>
      <c r="L31" s="86"/>
      <c r="M31" s="86"/>
      <c r="N31" s="86"/>
      <c r="O31" s="86"/>
      <c r="P31" s="86"/>
      <c r="Q31" s="86"/>
      <c r="R31" s="86"/>
      <c r="S31" s="86"/>
      <c r="T31" s="86"/>
      <c r="U31" s="86"/>
      <c r="V31" s="86"/>
      <c r="W31" s="86"/>
      <c r="X31" s="86"/>
      <c r="Y31" s="86"/>
      <c r="Z31" s="86"/>
      <c r="AA31" s="86"/>
    </row>
    <row r="32" spans="1:27" s="1" customFormat="1" ht="15" customHeight="1" x14ac:dyDescent="0.25">
      <c r="A32" s="90" t="s">
        <v>61</v>
      </c>
      <c r="B32" s="427" t="s">
        <v>298</v>
      </c>
      <c r="C32" s="427"/>
      <c r="D32" s="427"/>
      <c r="E32" s="428"/>
      <c r="F32" s="428"/>
    </row>
    <row r="33" spans="1:27" s="1" customFormat="1" ht="15" customHeight="1" x14ac:dyDescent="0.2">
      <c r="A33" s="200" t="s">
        <v>266</v>
      </c>
      <c r="B33" s="376" t="s">
        <v>341</v>
      </c>
      <c r="C33" s="198"/>
      <c r="D33" s="199"/>
      <c r="E33" s="199"/>
    </row>
    <row r="34" spans="1:27" s="62" customFormat="1" ht="15" customHeight="1" x14ac:dyDescent="0.25">
      <c r="A34" s="243" t="s">
        <v>2</v>
      </c>
      <c r="B34" s="414" t="s">
        <v>317</v>
      </c>
      <c r="C34" s="414"/>
      <c r="D34" s="414"/>
      <c r="E34" s="105"/>
    </row>
    <row r="35" spans="1:27" x14ac:dyDescent="0.25">
      <c r="A35" s="61"/>
      <c r="B35" s="79"/>
      <c r="C35" s="79"/>
      <c r="D35" s="79"/>
      <c r="E35" s="79"/>
      <c r="F35" s="79"/>
      <c r="G35" s="61"/>
      <c r="H35" s="61"/>
      <c r="J35" s="61"/>
      <c r="K35" s="61"/>
      <c r="L35" s="61"/>
      <c r="M35" s="61"/>
      <c r="N35" s="61"/>
      <c r="O35" s="61"/>
      <c r="P35" s="61"/>
      <c r="Q35" s="61"/>
      <c r="R35" s="61"/>
      <c r="S35" s="61"/>
      <c r="T35" s="61"/>
      <c r="U35" s="61"/>
      <c r="V35" s="61"/>
      <c r="W35" s="61"/>
      <c r="X35" s="61"/>
      <c r="Y35" s="61"/>
      <c r="Z35" s="61"/>
      <c r="AA35" s="61"/>
    </row>
    <row r="36" spans="1:27" x14ac:dyDescent="0.25">
      <c r="A36" s="61"/>
      <c r="B36" s="79"/>
      <c r="C36" s="79"/>
      <c r="D36" s="79"/>
      <c r="E36" s="61"/>
      <c r="F36" s="85"/>
      <c r="G36" s="61"/>
      <c r="H36" s="61"/>
      <c r="J36" s="61"/>
      <c r="K36" s="61"/>
      <c r="L36" s="61"/>
      <c r="M36" s="61"/>
      <c r="N36" s="61"/>
      <c r="O36" s="61"/>
      <c r="P36" s="61"/>
      <c r="Q36" s="61"/>
      <c r="R36" s="61"/>
      <c r="S36" s="61"/>
      <c r="T36" s="61"/>
      <c r="U36" s="61"/>
      <c r="V36" s="61"/>
      <c r="W36" s="61"/>
      <c r="X36" s="61"/>
      <c r="Y36" s="61"/>
      <c r="Z36" s="61"/>
      <c r="AA36" s="61"/>
    </row>
    <row r="37" spans="1:27" x14ac:dyDescent="0.25">
      <c r="A37" s="61"/>
      <c r="B37" s="61"/>
      <c r="C37" s="61"/>
      <c r="D37" s="61"/>
      <c r="E37" s="61"/>
      <c r="F37" s="85"/>
      <c r="G37" s="61"/>
      <c r="H37" s="61"/>
      <c r="J37" s="61"/>
      <c r="K37" s="61"/>
      <c r="L37" s="61"/>
      <c r="M37" s="61"/>
      <c r="N37" s="61"/>
      <c r="O37" s="61"/>
      <c r="P37" s="61"/>
      <c r="Q37" s="61"/>
      <c r="R37" s="61"/>
      <c r="S37" s="61"/>
      <c r="T37" s="61"/>
      <c r="U37" s="61"/>
      <c r="V37" s="61"/>
      <c r="W37" s="61"/>
      <c r="X37" s="61"/>
      <c r="Y37" s="61"/>
      <c r="Z37" s="61"/>
      <c r="AA37" s="61"/>
    </row>
    <row r="38" spans="1:27" x14ac:dyDescent="0.25">
      <c r="A38" s="61"/>
      <c r="B38" s="61"/>
      <c r="C38" s="61"/>
      <c r="D38" s="61"/>
      <c r="E38" s="61"/>
      <c r="F38" s="85"/>
      <c r="G38" s="61"/>
      <c r="H38" s="61"/>
      <c r="J38" s="61"/>
      <c r="K38" s="61"/>
      <c r="L38" s="61"/>
      <c r="M38" s="61"/>
      <c r="N38" s="61"/>
      <c r="O38" s="61"/>
      <c r="P38" s="61"/>
      <c r="Q38" s="61"/>
      <c r="R38" s="61"/>
      <c r="S38" s="61"/>
      <c r="T38" s="61"/>
      <c r="U38" s="61"/>
      <c r="V38" s="61"/>
      <c r="W38" s="61"/>
      <c r="X38" s="61"/>
      <c r="Y38" s="61"/>
      <c r="Z38" s="61"/>
      <c r="AA38" s="61"/>
    </row>
    <row r="39" spans="1:27" x14ac:dyDescent="0.25">
      <c r="A39" s="61"/>
      <c r="B39" s="61"/>
      <c r="C39" s="61"/>
      <c r="D39" s="61"/>
      <c r="E39" s="61"/>
      <c r="F39" s="85"/>
      <c r="G39" s="61"/>
      <c r="H39" s="61"/>
      <c r="J39" s="61"/>
      <c r="K39" s="61"/>
      <c r="L39" s="61"/>
      <c r="M39" s="61"/>
      <c r="N39" s="61"/>
      <c r="O39" s="61"/>
      <c r="P39" s="61"/>
      <c r="Q39" s="61"/>
      <c r="R39" s="61"/>
      <c r="S39" s="61"/>
      <c r="T39" s="61"/>
      <c r="U39" s="61"/>
      <c r="V39" s="61"/>
      <c r="W39" s="61"/>
      <c r="X39" s="61"/>
      <c r="Y39" s="61"/>
      <c r="Z39" s="61"/>
      <c r="AA39" s="61"/>
    </row>
    <row r="40" spans="1:27" x14ac:dyDescent="0.25">
      <c r="A40" s="61"/>
      <c r="B40" s="61"/>
      <c r="C40" s="61"/>
      <c r="D40" s="61"/>
      <c r="E40" s="61"/>
      <c r="F40" s="85"/>
      <c r="G40" s="61"/>
      <c r="H40" s="61"/>
      <c r="J40" s="61"/>
      <c r="K40" s="61"/>
      <c r="L40" s="61"/>
      <c r="M40" s="61"/>
      <c r="N40" s="61"/>
      <c r="O40" s="61"/>
      <c r="P40" s="61"/>
      <c r="Q40" s="61"/>
      <c r="R40" s="61"/>
      <c r="S40" s="61"/>
      <c r="T40" s="61"/>
      <c r="U40" s="61"/>
      <c r="V40" s="61"/>
      <c r="W40" s="61"/>
      <c r="X40" s="61"/>
      <c r="Y40" s="61"/>
      <c r="Z40" s="61"/>
      <c r="AA40" s="61"/>
    </row>
    <row r="41" spans="1:27" x14ac:dyDescent="0.25">
      <c r="A41" s="61"/>
      <c r="B41" s="61"/>
      <c r="C41" s="61"/>
      <c r="D41" s="61"/>
      <c r="E41" s="61"/>
      <c r="F41" s="85"/>
      <c r="G41" s="61"/>
      <c r="H41" s="61"/>
      <c r="J41" s="61"/>
      <c r="K41" s="61"/>
      <c r="L41" s="61"/>
      <c r="M41" s="61"/>
      <c r="N41" s="61"/>
      <c r="O41" s="61"/>
      <c r="P41" s="61"/>
      <c r="Q41" s="61"/>
      <c r="R41" s="61"/>
      <c r="S41" s="61"/>
      <c r="T41" s="61"/>
      <c r="U41" s="61"/>
      <c r="V41" s="61"/>
      <c r="W41" s="61"/>
      <c r="X41" s="61"/>
      <c r="Y41" s="61"/>
      <c r="Z41" s="61"/>
      <c r="AA41" s="61"/>
    </row>
    <row r="42" spans="1:27" x14ac:dyDescent="0.25">
      <c r="A42" s="61"/>
      <c r="B42" s="61"/>
      <c r="C42" s="61"/>
      <c r="D42" s="61"/>
    </row>
  </sheetData>
  <mergeCells count="8">
    <mergeCell ref="B34:D34"/>
    <mergeCell ref="E4:F4"/>
    <mergeCell ref="B32:F32"/>
    <mergeCell ref="B2:F2"/>
    <mergeCell ref="B3:F3"/>
    <mergeCell ref="B4:B5"/>
    <mergeCell ref="C4:C5"/>
    <mergeCell ref="D4:D5"/>
  </mergeCells>
  <hyperlinks>
    <hyperlink ref="B34" r:id="rId1" display="http://observatorioemigracao.pt/np4/7196.html" xr:uid="{00000000-0004-0000-0800-000000000000}"/>
    <hyperlink ref="B34:C34" r:id="rId2" display="http://observatorioemigracao.pt/np4/7952.html" xr:uid="{00000000-0004-0000-0800-000001000000}"/>
    <hyperlink ref="C1" location="Índice!A1" display="ÍNDICE Ç" xr:uid="{00000000-0004-0000-0800-000002000000}"/>
  </hyperlinks>
  <pageMargins left="0.7" right="0.7" top="0.75" bottom="0.75" header="0.3" footer="0.3"/>
  <pageSetup paperSize="9" orientation="portrait"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22</vt:i4>
      </vt:variant>
      <vt:variant>
        <vt:lpstr>Intervalos com Nome</vt:lpstr>
      </vt:variant>
      <vt:variant>
        <vt:i4>6</vt:i4>
      </vt:variant>
    </vt:vector>
  </HeadingPairs>
  <TitlesOfParts>
    <vt:vector size="28" baseType="lpstr">
      <vt:lpstr>Índice</vt:lpstr>
      <vt:lpstr>Quadro 1</vt:lpstr>
      <vt:lpstr>Quadro 2</vt:lpstr>
      <vt:lpstr>Quadro 3</vt:lpstr>
      <vt:lpstr>Quadro 4</vt:lpstr>
      <vt:lpstr>Quadro 5</vt:lpstr>
      <vt:lpstr>Quadro 6</vt:lpstr>
      <vt:lpstr>Quadro 7</vt:lpstr>
      <vt:lpstr>Quadro 8</vt:lpstr>
      <vt:lpstr>Quadro 9</vt:lpstr>
      <vt:lpstr>Quadro 10</vt:lpstr>
      <vt:lpstr>Gráfico 1</vt:lpstr>
      <vt:lpstr>Gráfico 2</vt:lpstr>
      <vt:lpstr>Gráfico 3</vt:lpstr>
      <vt:lpstr>Gráfico 4</vt:lpstr>
      <vt:lpstr>Gráfico 5</vt:lpstr>
      <vt:lpstr>Gráfico 6</vt:lpstr>
      <vt:lpstr>Gráfico 7</vt:lpstr>
      <vt:lpstr>Gráfico 8</vt:lpstr>
      <vt:lpstr>Gráfico 9</vt:lpstr>
      <vt:lpstr>Gráfico 10</vt:lpstr>
      <vt:lpstr>Metainformação</vt:lpstr>
      <vt:lpstr>Índice!Títulos_de_Impressão</vt:lpstr>
      <vt:lpstr>Metainformação!Títulos_de_Impressão</vt:lpstr>
      <vt:lpstr>'Quadro 1'!Títulos_de_Impressão</vt:lpstr>
      <vt:lpstr>'Quadro 2'!Títulos_de_Impressão</vt:lpstr>
      <vt:lpstr>'Quadro 3'!Títulos_de_Impressão</vt:lpstr>
      <vt:lpstr>'Quadro 4'!Títulos_de_Impressão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Inês Vidigal</cp:lastModifiedBy>
  <cp:lastPrinted>2014-05-01T00:44:53Z</cp:lastPrinted>
  <dcterms:created xsi:type="dcterms:W3CDTF">2014-04-13T11:25:45Z</dcterms:created>
  <dcterms:modified xsi:type="dcterms:W3CDTF">2021-03-15T17:02:13Z</dcterms:modified>
</cp:coreProperties>
</file>