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555" yWindow="555" windowWidth="25035" windowHeight="12480" tabRatio="679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28" r:id="rId5"/>
    <sheet name="Quadro 5" sheetId="31" r:id="rId6"/>
    <sheet name="Quadro 6" sheetId="30" r:id="rId7"/>
    <sheet name="Quadro 7" sheetId="14" r:id="rId8"/>
    <sheet name="Quadro 8" sheetId="15" r:id="rId9"/>
    <sheet name="Quadro 9" sheetId="29" r:id="rId10"/>
    <sheet name="Quadro 10" sheetId="32" r:id="rId11"/>
    <sheet name="Quadro 11" sheetId="33" r:id="rId12"/>
    <sheet name="Quadro 12" sheetId="35" r:id="rId13"/>
    <sheet name="Quadro 13" sheetId="36" r:id="rId14"/>
    <sheet name="Quadro 14" sheetId="37" r:id="rId15"/>
    <sheet name="Quadro 15" sheetId="38" r:id="rId16"/>
    <sheet name="Quadro 16" sheetId="39" r:id="rId17"/>
    <sheet name="Quadro 17" sheetId="40" r:id="rId18"/>
    <sheet name="Quadro 18" sheetId="41" r:id="rId19"/>
    <sheet name="Quadro 19" sheetId="42" r:id="rId20"/>
    <sheet name="Quadro 20" sheetId="58" r:id="rId21"/>
    <sheet name="Quadro 21" sheetId="59" r:id="rId22"/>
    <sheet name="Quadro 22" sheetId="60" r:id="rId23"/>
    <sheet name="Quadro 23" sheetId="62" r:id="rId24"/>
    <sheet name="Quadro 24" sheetId="63" r:id="rId25"/>
    <sheet name="Quadro 25" sheetId="64" r:id="rId26"/>
    <sheet name="Quadro 26" sheetId="65" r:id="rId27"/>
    <sheet name="Quadro 27" sheetId="66" r:id="rId28"/>
    <sheet name="Quadro 28" sheetId="67" r:id="rId29"/>
    <sheet name="Quadro 29" sheetId="68" r:id="rId30"/>
    <sheet name="Quadro 30" sheetId="69" r:id="rId31"/>
    <sheet name="Quadro 31" sheetId="70" r:id="rId32"/>
    <sheet name="Quadro 32" sheetId="71" r:id="rId33"/>
    <sheet name="Quadro 33" sheetId="72" r:id="rId34"/>
    <sheet name="Quadro 34" sheetId="73" r:id="rId35"/>
    <sheet name="Quadro 35" sheetId="74" r:id="rId36"/>
    <sheet name="Quadro 36" sheetId="75" r:id="rId37"/>
    <sheet name="Quadro 37" sheetId="76" r:id="rId38"/>
    <sheet name="Quadro 38" sheetId="77" r:id="rId39"/>
    <sheet name="Quadro 39" sheetId="78" r:id="rId40"/>
    <sheet name="Quadro 40" sheetId="79" r:id="rId41"/>
    <sheet name="Grafico 1" sheetId="43" r:id="rId42"/>
    <sheet name="Grafico 2" sheetId="44" r:id="rId43"/>
    <sheet name="Grafico 3" sheetId="45" r:id="rId44"/>
    <sheet name="Grafico 4" sheetId="46" r:id="rId45"/>
    <sheet name="Grafico 5" sheetId="47" r:id="rId46"/>
    <sheet name="Grafico 6" sheetId="48" r:id="rId47"/>
    <sheet name="Grafico 7" sheetId="49" r:id="rId48"/>
    <sheet name="Grafico 8" sheetId="50" r:id="rId49"/>
    <sheet name="Grafico 9" sheetId="51" r:id="rId50"/>
    <sheet name="Grafico 10" sheetId="19" r:id="rId51"/>
    <sheet name="Grafico 11" sheetId="52" r:id="rId52"/>
    <sheet name="Grafico 12" sheetId="53" r:id="rId53"/>
    <sheet name="Grafico 13" sheetId="54" r:id="rId54"/>
    <sheet name="Grafico 14" sheetId="80" r:id="rId55"/>
    <sheet name="Grafico 15" sheetId="81" r:id="rId56"/>
    <sheet name="Grafico 16" sheetId="82" r:id="rId57"/>
    <sheet name="Grafico 17" sheetId="83" r:id="rId58"/>
    <sheet name="Grafico 18" sheetId="84" r:id="rId59"/>
    <sheet name="Grafico 19" sheetId="85" r:id="rId60"/>
    <sheet name="Grafico 20" sheetId="86" r:id="rId61"/>
    <sheet name="Grafico 21" sheetId="87" r:id="rId62"/>
    <sheet name="Grafico 22" sheetId="88" r:id="rId63"/>
    <sheet name="Grafico 23" sheetId="89" r:id="rId64"/>
    <sheet name="Grafico 24" sheetId="90" r:id="rId65"/>
    <sheet name="Grafico 25" sheetId="91" r:id="rId66"/>
    <sheet name="Grafico 26" sheetId="92" r:id="rId67"/>
    <sheet name="Grafico 27" sheetId="93" r:id="rId68"/>
    <sheet name="Grafico 28" sheetId="94" r:id="rId69"/>
    <sheet name="Grafico 29" sheetId="95" r:id="rId70"/>
    <sheet name="Grafico 30" sheetId="96" r:id="rId71"/>
    <sheet name="Grafico 31" sheetId="97" r:id="rId72"/>
    <sheet name="Grafico 32" sheetId="98" r:id="rId73"/>
    <sheet name="Grafico 33" sheetId="99" r:id="rId74"/>
    <sheet name="Grafico 34" sheetId="100" r:id="rId7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1" l="1"/>
  <c r="B33" i="11"/>
  <c r="B43" i="11"/>
  <c r="E17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6" i="11"/>
  <c r="B42" i="11"/>
  <c r="B41" i="11"/>
  <c r="B40" i="11"/>
  <c r="B39" i="11"/>
  <c r="B38" i="11"/>
  <c r="B37" i="11"/>
  <c r="B36" i="11"/>
  <c r="B35" i="11"/>
  <c r="B34" i="11"/>
  <c r="B32" i="11"/>
  <c r="B31" i="11"/>
  <c r="B30" i="11"/>
  <c r="B29" i="11"/>
  <c r="B28" i="11"/>
  <c r="B27" i="11"/>
  <c r="B26" i="11"/>
  <c r="B25" i="11"/>
  <c r="B24" i="11"/>
  <c r="B23" i="11"/>
  <c r="B20" i="11"/>
  <c r="B19" i="11"/>
  <c r="B21" i="11"/>
  <c r="B4" i="11"/>
  <c r="E24" i="74"/>
  <c r="E23" i="74"/>
  <c r="E22" i="74"/>
  <c r="E21" i="74"/>
  <c r="E20" i="74"/>
  <c r="E19" i="74"/>
  <c r="E18" i="74"/>
  <c r="E17" i="74"/>
  <c r="E16" i="74"/>
  <c r="E15" i="74"/>
  <c r="E14" i="74"/>
  <c r="E13" i="74"/>
  <c r="E12" i="74"/>
  <c r="E11" i="74"/>
  <c r="E10" i="74"/>
  <c r="E9" i="74"/>
  <c r="E8" i="74"/>
  <c r="E7" i="74"/>
  <c r="E6" i="74"/>
  <c r="E5" i="74"/>
  <c r="E4" i="74"/>
  <c r="F25" i="73"/>
  <c r="D25" i="73"/>
  <c r="F24" i="73"/>
  <c r="D24" i="73"/>
  <c r="F23" i="73"/>
  <c r="D23" i="73"/>
  <c r="F22" i="73"/>
  <c r="D22" i="73"/>
  <c r="F21" i="73"/>
  <c r="D21" i="73"/>
  <c r="F20" i="73"/>
  <c r="D20" i="73"/>
  <c r="F19" i="73"/>
  <c r="D19" i="73"/>
  <c r="F18" i="73"/>
  <c r="D18" i="73"/>
  <c r="F17" i="73"/>
  <c r="D17" i="73"/>
  <c r="F16" i="73"/>
  <c r="D16" i="73"/>
  <c r="F15" i="73"/>
  <c r="D15" i="73"/>
  <c r="F14" i="73"/>
  <c r="D14" i="73"/>
  <c r="F13" i="73"/>
  <c r="D13" i="73"/>
  <c r="F12" i="73"/>
  <c r="D12" i="73"/>
  <c r="F11" i="73"/>
  <c r="D11" i="73"/>
  <c r="F10" i="73"/>
  <c r="D10" i="73"/>
  <c r="F9" i="73"/>
  <c r="D9" i="73"/>
  <c r="F8" i="73"/>
  <c r="D8" i="73"/>
  <c r="F7" i="73"/>
  <c r="D7" i="73"/>
  <c r="F6" i="73"/>
  <c r="D6" i="73"/>
  <c r="F5" i="73"/>
  <c r="D5" i="73"/>
  <c r="F17" i="72"/>
  <c r="D17" i="72"/>
  <c r="F16" i="72"/>
  <c r="D16" i="72"/>
  <c r="F15" i="72"/>
  <c r="D15" i="72"/>
  <c r="F14" i="72"/>
  <c r="D14" i="72"/>
  <c r="F13" i="72"/>
  <c r="D13" i="72"/>
  <c r="F12" i="72"/>
  <c r="D12" i="72"/>
  <c r="F11" i="72"/>
  <c r="D11" i="72"/>
  <c r="F10" i="72"/>
  <c r="D10" i="72"/>
  <c r="F9" i="72"/>
  <c r="D9" i="72"/>
  <c r="F8" i="72"/>
  <c r="D8" i="72"/>
  <c r="F7" i="72"/>
  <c r="D7" i="72"/>
  <c r="F6" i="72"/>
  <c r="D6" i="72"/>
  <c r="F5" i="72"/>
  <c r="F32" i="71"/>
  <c r="D32" i="71"/>
  <c r="F27" i="71"/>
  <c r="D27" i="71"/>
  <c r="F26" i="71"/>
  <c r="D26" i="71"/>
  <c r="F25" i="71"/>
  <c r="D25" i="71"/>
  <c r="F24" i="71"/>
  <c r="D24" i="71"/>
  <c r="F23" i="71"/>
  <c r="D23" i="71"/>
  <c r="F22" i="71"/>
  <c r="D22" i="71"/>
  <c r="F20" i="71"/>
  <c r="D20" i="71"/>
  <c r="F18" i="71"/>
  <c r="D18" i="71"/>
  <c r="F17" i="71"/>
  <c r="D17" i="71"/>
  <c r="F13" i="71"/>
  <c r="D13" i="71"/>
  <c r="F12" i="71"/>
  <c r="D12" i="71"/>
  <c r="F8" i="71"/>
  <c r="D8" i="71"/>
  <c r="F7" i="71"/>
  <c r="F6" i="71"/>
  <c r="D6" i="71"/>
  <c r="F5" i="71"/>
  <c r="D5" i="71"/>
  <c r="F19" i="67"/>
  <c r="D19" i="67"/>
  <c r="F14" i="67"/>
  <c r="F13" i="67"/>
  <c r="D13" i="67"/>
  <c r="F12" i="67"/>
  <c r="D12" i="67"/>
  <c r="F11" i="67"/>
  <c r="D11" i="67"/>
  <c r="F10" i="67"/>
  <c r="D10" i="67"/>
  <c r="F7" i="67"/>
  <c r="F6" i="67"/>
  <c r="D6" i="67"/>
  <c r="F5" i="67"/>
  <c r="D5" i="67"/>
  <c r="D11" i="66"/>
  <c r="D10" i="66"/>
  <c r="D9" i="66"/>
  <c r="D8" i="66"/>
  <c r="D7" i="66"/>
  <c r="D6" i="66"/>
  <c r="D5" i="66"/>
  <c r="D4" i="66"/>
  <c r="D10" i="65"/>
  <c r="D9" i="65"/>
  <c r="D8" i="65"/>
  <c r="D7" i="65"/>
  <c r="D6" i="65"/>
  <c r="D5" i="65"/>
  <c r="D4" i="65"/>
  <c r="F19" i="64"/>
  <c r="D19" i="64"/>
  <c r="F18" i="64"/>
  <c r="D18" i="64"/>
  <c r="F17" i="64"/>
  <c r="D17" i="64"/>
  <c r="F16" i="64"/>
  <c r="D16" i="64"/>
  <c r="F15" i="64"/>
  <c r="D15" i="64"/>
  <c r="F14" i="64"/>
  <c r="D14" i="64"/>
  <c r="F13" i="64"/>
  <c r="D13" i="64"/>
  <c r="F12" i="64"/>
  <c r="D12" i="64"/>
  <c r="F11" i="64"/>
  <c r="D11" i="64"/>
  <c r="F10" i="64"/>
  <c r="D10" i="64"/>
  <c r="F9" i="64"/>
  <c r="D9" i="64"/>
  <c r="F8" i="64"/>
  <c r="F7" i="64"/>
  <c r="F6" i="64"/>
  <c r="F5" i="64"/>
  <c r="H22" i="63"/>
  <c r="F22" i="63"/>
  <c r="D22" i="63"/>
  <c r="H21" i="63"/>
  <c r="F21" i="63"/>
  <c r="D21" i="63"/>
  <c r="H20" i="63"/>
  <c r="F20" i="63"/>
  <c r="D20" i="63"/>
  <c r="H19" i="63"/>
  <c r="F19" i="63"/>
  <c r="D19" i="63"/>
  <c r="H18" i="63"/>
  <c r="F18" i="63"/>
  <c r="D18" i="63"/>
  <c r="H17" i="63"/>
  <c r="F17" i="63"/>
  <c r="D17" i="63"/>
  <c r="H16" i="63"/>
  <c r="F16" i="63"/>
  <c r="D16" i="63"/>
  <c r="H15" i="63"/>
  <c r="F15" i="63"/>
  <c r="D15" i="63"/>
  <c r="H14" i="63"/>
  <c r="F14" i="63"/>
  <c r="D14" i="63"/>
  <c r="H13" i="63"/>
  <c r="F13" i="63"/>
  <c r="D13" i="63"/>
  <c r="H12" i="63"/>
  <c r="F12" i="63"/>
  <c r="D12" i="63"/>
  <c r="H11" i="63"/>
  <c r="F11" i="63"/>
  <c r="D11" i="63"/>
  <c r="H10" i="63"/>
  <c r="F10" i="63"/>
  <c r="D10" i="63"/>
  <c r="H9" i="63"/>
  <c r="F9" i="63"/>
  <c r="D9" i="63"/>
  <c r="H8" i="63"/>
  <c r="F8" i="63"/>
  <c r="D8" i="63"/>
  <c r="H7" i="63"/>
  <c r="F7" i="63"/>
  <c r="D7" i="63"/>
  <c r="H6" i="63"/>
  <c r="F6" i="63"/>
  <c r="D6" i="63"/>
  <c r="H5" i="63"/>
  <c r="F5" i="63"/>
  <c r="D5" i="63"/>
  <c r="D9" i="62"/>
  <c r="D8" i="62"/>
  <c r="D7" i="62"/>
  <c r="D6" i="62"/>
  <c r="D5" i="62"/>
  <c r="D4" i="62"/>
  <c r="H10" i="60"/>
  <c r="F10" i="60"/>
  <c r="D10" i="60"/>
  <c r="H9" i="60"/>
  <c r="F9" i="60"/>
  <c r="D9" i="60"/>
  <c r="H8" i="60"/>
  <c r="F8" i="60"/>
  <c r="D8" i="60"/>
  <c r="H7" i="60"/>
  <c r="F7" i="60"/>
  <c r="D7" i="60"/>
  <c r="H6" i="60"/>
  <c r="F6" i="60"/>
  <c r="D6" i="60"/>
  <c r="H5" i="60"/>
  <c r="F5" i="60"/>
  <c r="D5" i="60"/>
  <c r="H16" i="59"/>
  <c r="F16" i="59"/>
  <c r="D16" i="59"/>
  <c r="H15" i="59"/>
  <c r="F15" i="59"/>
  <c r="D15" i="59"/>
  <c r="H14" i="59"/>
  <c r="F14" i="59"/>
  <c r="D14" i="59"/>
  <c r="H13" i="59"/>
  <c r="F13" i="59"/>
  <c r="D13" i="59"/>
  <c r="H12" i="59"/>
  <c r="F12" i="59"/>
  <c r="D12" i="59"/>
  <c r="H11" i="59"/>
  <c r="F11" i="59"/>
  <c r="D11" i="59"/>
  <c r="H10" i="59"/>
  <c r="F10" i="59"/>
  <c r="D10" i="59"/>
  <c r="H9" i="59"/>
  <c r="F9" i="59"/>
  <c r="D9" i="59"/>
  <c r="H8" i="59"/>
  <c r="F8" i="59"/>
  <c r="D8" i="59"/>
  <c r="H7" i="59"/>
  <c r="F7" i="59"/>
  <c r="D7" i="59"/>
  <c r="H6" i="59"/>
  <c r="F6" i="59"/>
  <c r="D6" i="59"/>
  <c r="H5" i="59"/>
  <c r="F5" i="59"/>
  <c r="D5" i="59"/>
  <c r="F19" i="58"/>
  <c r="F18" i="58"/>
  <c r="F17" i="58"/>
  <c r="F16" i="58"/>
  <c r="F15" i="58"/>
  <c r="F14" i="58"/>
  <c r="F13" i="58"/>
  <c r="F12" i="58"/>
  <c r="F11" i="58"/>
  <c r="F10" i="58"/>
  <c r="F9" i="58"/>
  <c r="F8" i="58"/>
  <c r="F7" i="58"/>
  <c r="F6" i="58"/>
  <c r="F5" i="58"/>
  <c r="F4" i="58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H17" i="37"/>
  <c r="F17" i="37"/>
  <c r="D17" i="37"/>
  <c r="H16" i="37"/>
  <c r="F16" i="37"/>
  <c r="D16" i="37"/>
  <c r="H15" i="37"/>
  <c r="F15" i="37"/>
  <c r="D15" i="37"/>
  <c r="H14" i="37"/>
  <c r="F14" i="37"/>
  <c r="D14" i="37"/>
  <c r="H13" i="37"/>
  <c r="F13" i="37"/>
  <c r="D13" i="37"/>
  <c r="H12" i="37"/>
  <c r="F12" i="37"/>
  <c r="D12" i="37"/>
  <c r="H11" i="37"/>
  <c r="F11" i="37"/>
  <c r="D11" i="37"/>
  <c r="H10" i="37"/>
  <c r="F10" i="37"/>
  <c r="D10" i="37"/>
  <c r="H9" i="37"/>
  <c r="F9" i="37"/>
  <c r="D9" i="37"/>
  <c r="H8" i="37"/>
  <c r="F8" i="37"/>
  <c r="D8" i="37"/>
  <c r="H7" i="37"/>
  <c r="F7" i="37"/>
  <c r="D7" i="37"/>
  <c r="H6" i="37"/>
  <c r="F6" i="37"/>
  <c r="D6" i="37"/>
  <c r="H5" i="37"/>
  <c r="F5" i="37"/>
  <c r="D5" i="37"/>
  <c r="H18" i="36"/>
  <c r="F18" i="36"/>
  <c r="D18" i="36"/>
  <c r="H17" i="36"/>
  <c r="F17" i="36"/>
  <c r="D17" i="36"/>
  <c r="H16" i="36"/>
  <c r="F16" i="36"/>
  <c r="D16" i="36"/>
  <c r="H15" i="36"/>
  <c r="F15" i="36"/>
  <c r="D15" i="36"/>
  <c r="H14" i="36"/>
  <c r="F14" i="36"/>
  <c r="D14" i="36"/>
  <c r="H13" i="36"/>
  <c r="F13" i="36"/>
  <c r="D13" i="36"/>
  <c r="H12" i="36"/>
  <c r="F12" i="36"/>
  <c r="D12" i="36"/>
  <c r="H11" i="36"/>
  <c r="F11" i="36"/>
  <c r="D11" i="36"/>
  <c r="H10" i="36"/>
  <c r="F10" i="36"/>
  <c r="D10" i="36"/>
  <c r="H9" i="36"/>
  <c r="F9" i="36"/>
  <c r="D9" i="36"/>
  <c r="H8" i="36"/>
  <c r="F8" i="36"/>
  <c r="D8" i="36"/>
  <c r="H7" i="36"/>
  <c r="F7" i="36"/>
  <c r="D7" i="36"/>
  <c r="H6" i="36"/>
  <c r="F6" i="36"/>
  <c r="D6" i="36"/>
  <c r="H5" i="36"/>
  <c r="F5" i="36"/>
  <c r="D5" i="36"/>
  <c r="B18" i="11"/>
  <c r="B17" i="11"/>
  <c r="B16" i="11"/>
  <c r="E15" i="11"/>
  <c r="B15" i="11"/>
  <c r="E14" i="11"/>
  <c r="B14" i="11"/>
  <c r="E13" i="11"/>
  <c r="B13" i="11"/>
  <c r="E12" i="11"/>
  <c r="B12" i="11"/>
  <c r="E11" i="11"/>
  <c r="B11" i="11"/>
  <c r="E10" i="11"/>
  <c r="B10" i="11"/>
  <c r="E9" i="11"/>
  <c r="B9" i="11"/>
  <c r="E8" i="11"/>
  <c r="B8" i="11"/>
  <c r="E7" i="11"/>
  <c r="B7" i="11"/>
  <c r="E6" i="11"/>
  <c r="B6" i="11"/>
  <c r="E5" i="11"/>
  <c r="B5" i="11"/>
  <c r="E4" i="11"/>
</calcChain>
</file>

<file path=xl/sharedStrings.xml><?xml version="1.0" encoding="utf-8"?>
<sst xmlns="http://schemas.openxmlformats.org/spreadsheetml/2006/main" count="1690" uniqueCount="476">
  <si>
    <t>Total</t>
  </si>
  <si>
    <t>Ano</t>
  </si>
  <si>
    <t>Alemanha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</si>
  <si>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</si>
  <si>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</si>
  <si>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</si>
  <si>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</si>
  <si>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Nota</t>
  </si>
  <si>
    <t>Fonte</t>
  </si>
  <si>
    <t>Atualizado em</t>
  </si>
  <si>
    <t>link</t>
  </si>
  <si>
    <t>Saídas</t>
  </si>
  <si>
    <t>Entradas</t>
  </si>
  <si>
    <t>Homens</t>
  </si>
  <si>
    <t>Mulheres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</si>
  <si>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</si>
  <si>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</si>
  <si>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</si>
  <si>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</si>
  <si>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</si>
  <si>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</si>
  <si>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</si>
  <si>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</si>
  <si>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</si>
  <si>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</si>
  <si>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</si>
  <si>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</si>
  <si>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</si>
  <si>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</si>
  <si>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</si>
  <si>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</si>
  <si>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</si>
  <si>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</si>
  <si>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</si>
  <si>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</si>
  <si>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</si>
  <si>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</si>
  <si>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</si>
  <si>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</si>
  <si>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</si>
  <si>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</si>
  <si>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</si>
  <si>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</si>
  <si>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</si>
  <si>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</si>
  <si>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</si>
  <si>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</si>
  <si>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</si>
  <si>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</si>
  <si>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</si>
  <si>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</si>
  <si>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</si>
  <si>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</si>
  <si>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</si>
  <si>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</si>
  <si>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</si>
  <si>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</si>
  <si>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e +</t>
  </si>
  <si>
    <t>Grupo de idade</t>
  </si>
  <si>
    <t>Empregados</t>
  </si>
  <si>
    <t>Desempregados</t>
  </si>
  <si>
    <t>%</t>
  </si>
  <si>
    <t>Qualificação escolar</t>
  </si>
  <si>
    <t>Ensino pós-secundário, não superior</t>
  </si>
  <si>
    <t>Ensino secundário</t>
  </si>
  <si>
    <t>Ensino superior</t>
  </si>
  <si>
    <t>O Observatório da Emigração é uma estrutura técnica e de investigação independente integrada no Centro de Investigação e Estudos 
de Sociologia (CIES-IUL), do ISCTE – Instituto Universitário de Lisboa, onde tem a sua sede. Funciona com base numa parceria com o Centro de Estudos Geográficos (CEG-UL), o Centro de Investigação em Sociologia Económica e das Organizações (SOCIUS/CSG) e o Instituto de Sociologia (IS-UP). Tem um protocolo de cooperação com o Ministério dos Negócios Estrangeiros.</t>
  </si>
  <si>
    <t>Saldo (entradas-saídas)</t>
  </si>
  <si>
    <t>1974</t>
  </si>
  <si>
    <t>1975</t>
  </si>
  <si>
    <t>1976</t>
  </si>
  <si>
    <t>1977</t>
  </si>
  <si>
    <t>1978</t>
  </si>
  <si>
    <t>1979</t>
  </si>
  <si>
    <t>2009</t>
  </si>
  <si>
    <t>2010</t>
  </si>
  <si>
    <t>2011</t>
  </si>
  <si>
    <t>2012</t>
  </si>
  <si>
    <t>2013</t>
  </si>
  <si>
    <t>2014</t>
  </si>
  <si>
    <t>2015</t>
  </si>
  <si>
    <t>https://www-genesis.destatis.de/genesis/online/data;jsessionid=FC073727B84570D27DFB5A9FAD933C7A.tomcat_GO_2_3?operation=sprachwechsel&amp;option=en / Themes / 12 Population / 127 Migration /12711 Migration statistics /12711-0001 Migration between Germany and foreign countries: years, European Union states / select “year” / All available time units /accept /value retrieval (acedido em 16-12-2016).</t>
  </si>
  <si>
    <t>Fonte: https://www-genesis.destatis.de/genesis/online/data;jsessionid=FC073727B84570D27DFB5A9FAD933C7A.tomcat_GO_2_3?operation=sprachwechsel&amp;option=en / Themes / 12 Population / 127 Migration /12711 Migration statistics /12711-0001 Migration between Germany and foreign countries: years, European Union states / select “year” / All available time units /accept /value retrieval (acedido em 16-12-2016) (cálculos do autor).</t>
  </si>
  <si>
    <t xml:space="preserve">Homens </t>
  </si>
  <si>
    <t>Relação de masculinidade</t>
  </si>
  <si>
    <t>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</si>
  <si>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t>% das entradas e saídas no mesmo ano no total das entradas</t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</si>
  <si>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Emigrados portugueses que entraram e saíram da Alemanha no mesmo ano e peso no total das entradas anuais, 2007-2015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</si>
  <si>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Relação de masculinidade de emigrados portugueses que entraram e saíram da Alemanha no mesmo ano, 2007-2015</t>
    </r>
  </si>
  <si>
    <t>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 (cálculos do autor).</t>
  </si>
  <si>
    <t>% das reentradas no total das entradas</t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</si>
  <si>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 Emigrados portugueses reentrados na Alemanha, por sexo e relação de masculinidade, 2007-2015</t>
    </r>
  </si>
  <si>
    <t xml:space="preserve"> https://www-genesis.destatis.de/genesis/online/data;jsessionid=FC073727B84570D27DFB5A9FAD933C7A.tomcat_GO_2_3?operation=sprachwechsel&amp;option=en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</si>
  <si>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t>https://www-genesis.destatis.de/genesis/online/data;jsessionid= FC073727B84570D27DFB5A9FAD933C7A. 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</si>
  <si>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Relação de masculinidade de emigrados portugueses reentrados na Alemanha, 2007-2015</t>
    </r>
  </si>
  <si>
    <t xml:space="preserve"> https://www-genesis.destatis.de/genesis/online/data;jsessionid=FC073727B84570D27DFB5A9FAD933C7A. tomcat_GO_2_3?operation=sprachwechsel&amp;option=en Themes / 12 Population / 125 Naturalisation of foreigners, foreigners / 12521 Statistics of foreigners / 12521-0009 Foreigners: Germany, years, sex, changes in the register (federal level), country groups/citizenship/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</si>
  <si>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Portugueses emigrados na Alemanha, por sexo e relação de masculinidade, 1967-2015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</si>
  <si>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16-12-2016).</t>
  </si>
  <si>
    <t>https://www-genesis.destatis.de/genesis/online/data;jsessionid=FC073727B84570D27DFB5A9FAD933C7A. tomcat_GO_2_3?operation=sprachwechsel&amp;option=en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16-12-2016).</t>
  </si>
  <si>
    <r>
      <rPr>
        <b/>
        <sz val="9"/>
        <color rgb="FFC00000"/>
        <rFont val="Arial"/>
        <family val="2"/>
      </rPr>
      <t>Gráfico 7</t>
    </r>
    <r>
      <rPr>
        <b/>
        <sz val="9"/>
        <color theme="1"/>
        <rFont val="Arial"/>
        <family val="2"/>
      </rPr>
      <t xml:space="preserve">  Portugueses emigrados na Alemanha, 1967-2015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</si>
  <si>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16-12-2016) (cálculos do autor).</t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</si>
  <si>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Portugueses emigrados na Alemanha, por geração de migração, 1998-2015</t>
    </r>
  </si>
  <si>
    <t>https://www-genesis.destatis.de/genesis/online/data;jsessionid=FC073727B84570D27DFB5A9FAD933C7A.tomcat_ GO_2_3?operation=sprachwechsel&amp;option=en Themes / 12 Population / 125 Naturalisation of foreigners, foreigners / 12521 Statistics of foreigners / 12521-0004 Foreigners: Germany, reference date, sex, age years, migrant generation, country groups/citizenship / citizenship / citizenship (207) select / next page / ST153 Portugal /accept / value retreival (acedido a 19-12-2016).</t>
  </si>
  <si>
    <t>2ª geração (nascidos na Alemanha)</t>
  </si>
  <si>
    <t>% da segunda geração no total do stock</t>
  </si>
  <si>
    <r>
      <rPr>
        <b/>
        <sz val="9"/>
        <color rgb="FFC00000"/>
        <rFont val="Arial"/>
        <family val="2"/>
      </rPr>
      <t>Gráfico 9</t>
    </r>
    <r>
      <rPr>
        <b/>
        <sz val="9"/>
        <color theme="1"/>
        <rFont val="Arial"/>
        <family val="2"/>
      </rPr>
      <t xml:space="preserve">  Portugueses emigrados na Alemanha, por geração de migração, 1998-2015</t>
    </r>
  </si>
  <si>
    <t>https://www-genesis.destatis.de/genesis/online/data;jsessionid=FC073727B84570D27DFB5A9FAD933C7A.tomcat_ GO_2_3?operation= sprachwechsel&amp;option=en Themes / 12 Population / 125 Naturalisation of foreigners, foreigners / 12521 Statistics of foreigners / 12521-0002 Foreigners: Germany, reference date, sex, country groups/ citizenship / citizenship (207) select / next page / ST153 Portugal /accept / value retreival (acedido a 19-12-2016).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</si>
  <si>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Portugueses emigrados na Alemanha, por sexo e grupo de idade, 2015</t>
    </r>
  </si>
  <si>
    <t>https://www.destatis.de/DE/Publikationen/Thematisch/Bevoelkerung/MigrationIntegration/AuslaendBevoelkerung.html /ficheiro Ausländische Bevölkerung - Fachserie 1 Reihe 2 – 2015 / Tabelle 4 (acedido a 14-11-2016).</t>
  </si>
  <si>
    <t>&lt;  5</t>
  </si>
  <si>
    <t>≤ 95</t>
  </si>
  <si>
    <t>Média de idades</t>
  </si>
  <si>
    <t>Estado civil</t>
  </si>
  <si>
    <t>Solteiro/a</t>
  </si>
  <si>
    <t>Casado/a</t>
  </si>
  <si>
    <t xml:space="preserve"> Dos quais casado/a com cônjuge alemão</t>
  </si>
  <si>
    <t>Viúvo</t>
  </si>
  <si>
    <t>Divorciado</t>
  </si>
  <si>
    <t>Em união de fato</t>
  </si>
  <si>
    <t>Desconhecido</t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</si>
  <si>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Portugueses emigrados na Alemanha, por estado civil, 2015</t>
    </r>
  </si>
  <si>
    <t>https://www.destatis.de/DE/Publikationen/Thematisch/Bevoelkerung/MigrationIntegration/AuslaendBevoelkerung.html /ficheiro Ausländische Bevölkerung - Fachserie 1 Reihe 2 – 2015 / Tabelle 6I, Tabelle 6M e Tabelle 6W (acedido a 14-11-2016).</t>
  </si>
  <si>
    <r>
      <rPr>
        <b/>
        <sz val="9"/>
        <color rgb="FFC00000"/>
        <rFont val="Arial"/>
        <family val="2"/>
      </rPr>
      <t xml:space="preserve">Quadro 8 </t>
    </r>
    <r>
      <rPr>
        <b/>
        <sz val="9"/>
        <color theme="1"/>
        <rFont val="Arial"/>
        <family val="2"/>
      </rPr>
      <t xml:space="preserve"> Portugueses emigrados na Alemanha, por duração da estadia, 2015</t>
    </r>
  </si>
  <si>
    <t>https://www.destatis.de/DE/Publikationen/Thematisch/Bevoelkerung/MigrationIntegration/AuslaendBevoelkerung.html /ficheiro Ausländische Bevölkerung - Fachserie 1 Reihe 2 – 2015 / Tabelle 9 (acedido a 14-11-2016).</t>
  </si>
  <si>
    <r>
      <rPr>
        <b/>
        <sz val="9"/>
        <color rgb="FFC00000"/>
        <rFont val="Arial"/>
        <family val="2"/>
      </rPr>
      <t xml:space="preserve">Quadro 9 </t>
    </r>
    <r>
      <rPr>
        <b/>
        <sz val="9"/>
        <color theme="1"/>
        <rFont val="Arial"/>
        <family val="2"/>
      </rPr>
      <t xml:space="preserve"> Distribuição geográfica dos portugueses emigrados na Alemanha por estados federados, 2015</t>
    </r>
  </si>
  <si>
    <t>https://www.destatis.de/DE/Publikationen/Thematisch/Bevoelkerung/MigrationIntegration/AuslaendBevoelkerung.html /ficheiro Ausländische Bevölkerung - Fachserie 1 Reihe 2 – 2015 / Tabelle 10I, Tabelle 10M e Tabelle 10W (acedido a 14-11-2016).</t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</si>
  <si>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Distritos alemães com portugueses no top 5 das nacionalidades estrangeiras mais representadas, 2015</t>
    </r>
  </si>
  <si>
    <t>https://www.destatis.de/DE/Publikationen/Thematisch/Bevoelkerung/MigrationIntegration/AuslaendBevoelkerung.html /ficheiro Ausländische Bevölkerung - Fachserie 1 Reihe 2 – 2015 / Tabelle 18 (acedido a 14-11-2016).</t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</si>
  <si>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Portugueses emigrados na Alemanha e portugueses nascidos na Alemanha, por grupo de idade, 2015</t>
    </r>
  </si>
  <si>
    <t>Para os portugueses nascidos na Alemanha o escalão superior é 25 anos ou mais</t>
  </si>
  <si>
    <t>https://www.destatis.de/DE/Publikationen/Thematisch/Bevoelkerung/MigrationIntegration/AuslaendBevoelkerung.html /ficheiro Ausländische Bevölkerung - Fachserie 1 Reihe 2 – 2015 / Tabelle 7 (acedido a 14-11-2016).</t>
  </si>
  <si>
    <r>
      <rPr>
        <b/>
        <sz val="9"/>
        <color rgb="FFC00000"/>
        <rFont val="Arial"/>
        <family val="2"/>
      </rPr>
      <t xml:space="preserve">Quadro 12 </t>
    </r>
    <r>
      <rPr>
        <b/>
        <sz val="9"/>
        <color theme="1"/>
        <rFont val="Arial"/>
        <family val="2"/>
      </rPr>
      <t xml:space="preserve"> Movimentos ocorridos nos registos de portugueses na Alemanha, 2015</t>
    </r>
  </si>
  <si>
    <t>https://www.destatis.de/DE/Publikationen/Thematisch/Bevoelkerung/MigrationIntegration/AuslaendBevoelkerung.html /ficheiro Ausländische Bevölkerung - Fachserie 1 Reihe 2 – 2015 / Tabelle 13 (acedido a 14-11-2016).</t>
  </si>
  <si>
    <r>
      <rPr>
        <b/>
        <sz val="9"/>
        <color rgb="FFC00000"/>
        <rFont val="Arial"/>
        <family val="2"/>
      </rPr>
      <t>Quadro 13</t>
    </r>
    <r>
      <rPr>
        <b/>
        <sz val="9"/>
        <color theme="1"/>
        <rFont val="Arial"/>
        <family val="2"/>
      </rPr>
      <t xml:space="preserve">  Portugueses registados na Alemanha em 2015, por sexo e grupo de idade</t>
    </r>
  </si>
  <si>
    <t>https://www.destatis.de/DE/Publikationen/Thematisch/Bevoelkerung/MigrationIntegration/AuslaendBevoelkerung.html /ficheiro Ausländische Bevölkerung - Fachserie 1 Reihe 2 – 2015 / Tabelle 14 (acedido a 14-11-2016).</t>
  </si>
  <si>
    <r>
      <rPr>
        <b/>
        <sz val="9"/>
        <color rgb="FFC00000"/>
        <rFont val="Arial"/>
        <family val="2"/>
      </rPr>
      <t>Quadro 14</t>
    </r>
    <r>
      <rPr>
        <b/>
        <sz val="9"/>
        <color theme="1"/>
        <rFont val="Arial"/>
        <family val="2"/>
      </rPr>
      <t xml:space="preserve">   Portugueses retirados dos registos alemães em 2015, por sexo e grupo de idade</t>
    </r>
  </si>
  <si>
    <t>https://www.destatis.de/DE/Publikationen/Thematisch/Bevoelkerung/MigrationIntegration/AuslaendBevoelkerung.html /ficheiro Ausländische Bevölkerung - Fachserie 1 Reihe 2 – 2015 / Tabelle 15 (acedido a 14-11-2016).</t>
  </si>
  <si>
    <t>https://www.destatis.de/DE/Publikationen/Thematisch/Bevoelkerung/MigrationIntegration/AuslaendBevoelkerung.html /ficheiro Ausländische Bevölkerung - Fachserie 1 Reihe 2 – 2015 / Tabelle 16 (acedido a 14-11-2016).</t>
  </si>
  <si>
    <r>
      <rPr>
        <b/>
        <sz val="9"/>
        <color rgb="FFC00000"/>
        <rFont val="Arial"/>
        <family val="2"/>
      </rPr>
      <t>Quadro 16</t>
    </r>
    <r>
      <rPr>
        <b/>
        <sz val="9"/>
        <color theme="1"/>
        <rFont val="Arial"/>
        <family val="2"/>
      </rPr>
      <t xml:space="preserve">  População estrangeira na Alemanha por país de nacionalidade, 2015</t>
    </r>
  </si>
  <si>
    <t>o total diz respeito à totalidade das nacionalidades estrangeiras e não apenas às 20 mais apresentadas no quadro</t>
  </si>
  <si>
    <t>https://www.destatis.de/DE/Publikationen/Thematisch/Bevoelkerung/MigrationIntegration/AuslaendBevoelkerung.html /ficheiro Ausländische Bevölkerung - Fachserie 1 Reihe 2 – 2015 / Tabelle 3b (acedido a 14-11-2016).</t>
  </si>
  <si>
    <r>
      <rPr>
        <b/>
        <sz val="9"/>
        <color rgb="FFC00000"/>
        <rFont val="Arial"/>
        <family val="2"/>
      </rPr>
      <t xml:space="preserve">Quadro 17 </t>
    </r>
    <r>
      <rPr>
        <b/>
        <sz val="9"/>
        <color theme="1"/>
        <rFont val="Arial"/>
        <family val="2"/>
      </rPr>
      <t xml:space="preserve"> População estrangeira na Alemanha por país de nacionalidade, segundo o sexo, 2015</t>
    </r>
  </si>
  <si>
    <r>
      <rPr>
        <b/>
        <sz val="9"/>
        <color rgb="FFC00000"/>
        <rFont val="Arial"/>
        <family val="2"/>
      </rPr>
      <t xml:space="preserve">Quadro 18 </t>
    </r>
    <r>
      <rPr>
        <b/>
        <sz val="9"/>
        <color theme="1"/>
        <rFont val="Arial"/>
        <family val="2"/>
      </rPr>
      <t xml:space="preserve"> População estrangeira na Alemanha por país de nacionalidade, segundo a idade média, 2015</t>
    </r>
  </si>
  <si>
    <r>
      <rPr>
        <b/>
        <sz val="9"/>
        <color rgb="FFC00000"/>
        <rFont val="Arial"/>
        <family val="2"/>
      </rPr>
      <t xml:space="preserve">Quadro 20 </t>
    </r>
    <r>
      <rPr>
        <b/>
        <sz val="9"/>
        <color theme="1"/>
        <rFont val="Arial"/>
        <family val="2"/>
      </rPr>
      <t xml:space="preserve"> Portugueses naturalizados na Alemanha, por sexo, 2000-2015</t>
    </r>
  </si>
  <si>
    <t>https://www-genesis.destatis.de/genesis/online/data;jsessionid=FC073727B84570D27DFB5A9FAD933C7A.tomcat_GO_2_3?operation=sprachwechsel&amp;option=en Themes / 12 Population / 125 Naturalisation of foreigners, foreigners / 12511 Naturalisation statistics / 12511-0003 Naturalisation of foreigners: Germany, years, country groups/citizenship, age groups, sex, marital status / citizenship (207) select / next page / ST153 Portugal / year (1) select / All available time units / accept / value retrieval (acedido a 15-12-2016).</t>
  </si>
  <si>
    <r>
      <rPr>
        <b/>
        <sz val="9"/>
        <color rgb="FFC00000"/>
        <rFont val="Arial"/>
        <family val="2"/>
      </rPr>
      <t xml:space="preserve">Quadro 21 </t>
    </r>
    <r>
      <rPr>
        <b/>
        <sz val="9"/>
        <color theme="1"/>
        <rFont val="Arial"/>
        <family val="2"/>
      </rPr>
      <t xml:space="preserve"> Portugueses naturalizados na Alemanha, por sexo e grupo de idade, 2015</t>
    </r>
  </si>
  <si>
    <t>https://www.destatis.de/DE/Publikationen/Thematisch/Bevoelkerung/MigrationIntegration/AuslaendBevoelkerung.html /ficheiro Einbürgerungen - Fachserie 1 Reihe 2.1 – 2015 / Tabelle 4 (acedido a 15-11-2016).</t>
  </si>
  <si>
    <r>
      <rPr>
        <b/>
        <sz val="9"/>
        <color rgb="FFC00000"/>
        <rFont val="Arial"/>
        <family val="2"/>
      </rPr>
      <t xml:space="preserve">Quadro 22 </t>
    </r>
    <r>
      <rPr>
        <b/>
        <sz val="9"/>
        <color theme="1"/>
        <rFont val="Arial"/>
        <family val="2"/>
      </rPr>
      <t xml:space="preserve"> Portugueses naturalizados na Alemanha, por sexo e estado civil, 2015</t>
    </r>
  </si>
  <si>
    <t>https://www.destatis.de/DE/Publikationen/Thematisch/Bevoelkerung/MigrationIntegration/AuslaendBevoelkerung.html /ficheiro Einbürgerungen - Fachserie 1 Reihe 2.1 – 2015 / Tabelle 5(acedido a 15-11-2016)</t>
  </si>
  <si>
    <r>
      <rPr>
        <b/>
        <sz val="9"/>
        <color rgb="FFC00000"/>
        <rFont val="Arial"/>
        <family val="2"/>
      </rPr>
      <t xml:space="preserve">Quadro 23 </t>
    </r>
    <r>
      <rPr>
        <b/>
        <sz val="9"/>
        <color theme="1"/>
        <rFont val="Arial"/>
        <family val="2"/>
      </rPr>
      <t xml:space="preserve"> Portugueses naturalizados na Alemanha, segundo a duração da estadia, 2015</t>
    </r>
  </si>
  <si>
    <t>https://www.destatis.de/DE/Publikationen/Thematisch/Bevoelkerung/MigrationIntegration/AuslaendBevoelkerung.html /ficheiro Einbürgerungen - Fachserie 1 Reihe 2.1 – 2015 / Tabelle 8 (acedido a 15-11-2016).</t>
  </si>
  <si>
    <r>
      <rPr>
        <b/>
        <sz val="9"/>
        <color rgb="FFC00000"/>
        <rFont val="Arial"/>
        <family val="2"/>
      </rPr>
      <t xml:space="preserve">Quadro 24 </t>
    </r>
    <r>
      <rPr>
        <b/>
        <sz val="9"/>
        <color theme="1"/>
        <rFont val="Arial"/>
        <family val="2"/>
      </rPr>
      <t xml:space="preserve">  Portugueses naturalizados na Alemanha, por estado federado de residência, 2015</t>
    </r>
  </si>
  <si>
    <r>
      <rPr>
        <b/>
        <sz val="9"/>
        <color rgb="FFC00000"/>
        <rFont val="Arial"/>
        <family val="2"/>
      </rPr>
      <t xml:space="preserve">Quadro 25 </t>
    </r>
    <r>
      <rPr>
        <b/>
        <sz val="9"/>
        <color theme="1"/>
        <rFont val="Arial"/>
        <family val="2"/>
      </rPr>
      <t xml:space="preserve"> População nascida em Portugal e população de origem portuguesa residente na Alemanha, por grupos de idades, 2015 (milhares)</t>
    </r>
  </si>
  <si>
    <t>https://www.destatis.de/DE/Publikationen/Thematisch/Bevoelkerung/MigrationIntegration/AuslaendBevoelkerung.html /ficheiro Bevölkerung mit Migrationshintergrund - Ergebnisse des Mikrozensus - Fachserie 1 Reihe 2.2 - 2015 / Tab3I (acedido a 16-11-2016).</t>
  </si>
  <si>
    <r>
      <rPr>
        <b/>
        <sz val="9"/>
        <color rgb="FFC00000"/>
        <rFont val="Arial"/>
        <family val="2"/>
      </rPr>
      <t xml:space="preserve">Quadro 27 </t>
    </r>
    <r>
      <rPr>
        <b/>
        <sz val="9"/>
        <color theme="1"/>
        <rFont val="Arial"/>
        <family val="2"/>
      </rPr>
      <t xml:space="preserve"> População nascida em Portugal residente na Alemanha, por duração da estadia na Alemanha, 2015 (milhares)</t>
    </r>
  </si>
  <si>
    <r>
      <rPr>
        <b/>
        <sz val="9"/>
        <color rgb="FFC00000"/>
        <rFont val="Arial"/>
        <family val="2"/>
      </rPr>
      <t xml:space="preserve">Quadro 28 </t>
    </r>
    <r>
      <rPr>
        <b/>
        <sz val="9"/>
        <color theme="1"/>
        <rFont val="Arial"/>
        <family val="2"/>
      </rPr>
      <t xml:space="preserve"> População nascida em Portugal e população de origem portuguesa residente na Alemanha, por estado federado de residência, 2015 (milhares)</t>
    </r>
  </si>
  <si>
    <t>https://www.destatis.de/DE/Publikationen/Thematisch/Bevoelkerung/MigrationIntegration/AuslaendBevoelkerung.html /ficheiro Bevölkerung mit Migrationshintergrund - Ergebnisse des Mikrozensus - Fachserie 1 Reihe 2.2 - 2015 / Tab5I (acedido a 16-11-2016).</t>
  </si>
  <si>
    <r>
      <rPr>
        <b/>
        <sz val="9"/>
        <color rgb="FFC00000"/>
        <rFont val="Arial"/>
        <family val="2"/>
      </rPr>
      <t xml:space="preserve">Quadro 29 </t>
    </r>
    <r>
      <rPr>
        <b/>
        <sz val="9"/>
        <color theme="1"/>
        <rFont val="Arial"/>
        <family val="2"/>
      </rPr>
      <t xml:space="preserve">  População nascida em Portugal e população de origem portuguesa residente na Alemanha, por qualificação escolar, 2015</t>
    </r>
  </si>
  <si>
    <t>https://www.destatis.de/DE/Publikationen/Thematisch/Bevoelkerung/MigrationIntegration/AuslaendBevoelkerung.html /ficheiro Bevölkerung mit Migrationshintergrund - Ergebnisse des Mikrozensus - Fachserie 1 Reihe 2.2 - 2015 / Tab8I (acedido a 16-11-2016).</t>
  </si>
  <si>
    <t>https://www.destatis.de/DE/Publikationen/Thematisch/Bevoelkerung/MigrationIntegration/AuslaendBevoelkerung.html /ficheiro Bevölkerung mit Migrationshintergrund - Ergebnisse des Mikrozensus - Fachserie 1 Reihe 2.2 - 2015 / Tab11 (acedido a 16-11-2016).</t>
  </si>
  <si>
    <t>https://www.destatis.de/DE/Publikationen/Thematisch/Bevoelkerung/MigrationIntegration/AuslaendBevoelkerung.html /ficheiro Bevölkerung mit Migrationshintergrund - Ergebnisse des Mikrozensus - Fachserie 1 Reihe 2.2 - 2015 / Tab14 (acedido a 16-11-2016).</t>
  </si>
  <si>
    <r>
      <rPr>
        <b/>
        <sz val="9"/>
        <color rgb="FFC00000"/>
        <rFont val="Arial"/>
        <family val="2"/>
      </rPr>
      <t xml:space="preserve">Quadro 32 </t>
    </r>
    <r>
      <rPr>
        <b/>
        <sz val="9"/>
        <color theme="1"/>
        <rFont val="Arial"/>
        <family val="2"/>
      </rPr>
      <t xml:space="preserve">  Indicadores da integração no mercado de trabalho da população nascida em Portugal e população de origem portuguesa, 2015</t>
    </r>
  </si>
  <si>
    <t>https://www.destatis.de/DE/Publikationen/Thematisch/Bevoelkerung/MigrationIntegration/AuslaendBevoelkerung.html /ficheiro Bevölkerung mit Migrationshintergrund - Ergebnisse des Mikrozensus - Fachserie 1 Reihe 2.2 - 2015 / Tab16 (acedido a 16-11-2016).</t>
  </si>
  <si>
    <t>https://www.destatis.de/DE/Publikationen/Thematisch/Bevoelkerung/MigrationIntegration/AuslaendBevoelkerung.html /ficheiro Bevölkerung mit Migrationshintergrund - Ergebnisse des Mikrozensus - Fachserie 1 Reihe 2.2 - 2015 / Tab17I (acedido a 16-11-2016).</t>
  </si>
  <si>
    <r>
      <rPr>
        <b/>
        <sz val="9"/>
        <color rgb="FFC00000"/>
        <rFont val="Arial"/>
        <family val="2"/>
      </rPr>
      <t xml:space="preserve">Quadro 34 </t>
    </r>
    <r>
      <rPr>
        <b/>
        <sz val="9"/>
        <color theme="1"/>
        <rFont val="Arial"/>
        <family val="2"/>
      </rPr>
      <t xml:space="preserve"> População nascida em Portugal e população de origem portuguesa na Alemanha, empregada, 2015 (milhares)</t>
    </r>
  </si>
  <si>
    <t>https://www.destatis.de/DE/Publikationen/Thematisch/Bevoelkerung/MigrationIntegration/AuslaendBevoelkerung.html /ficheiro Bevölkerung mit Migrationshintergrund - Ergebnisse des Mikrozensus - Fachserie 1 Reihe 2.2 - 2015 / Tab2I (acedido a 16-11-2016).</t>
  </si>
  <si>
    <r>
      <rPr>
        <b/>
        <sz val="9"/>
        <color rgb="FFC00000"/>
        <rFont val="Arial"/>
        <family val="2"/>
      </rPr>
      <t xml:space="preserve">Quadro 35 </t>
    </r>
    <r>
      <rPr>
        <b/>
        <sz val="9"/>
        <color theme="1"/>
        <rFont val="Arial"/>
        <family val="2"/>
      </rPr>
      <t xml:space="preserve">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</si>
  <si>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 xml:space="preserve">Quadro 36 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qualificação escolar, 2015</t>
    </r>
  </si>
  <si>
    <r>
      <rPr>
        <b/>
        <sz val="9"/>
        <color rgb="FFC00000"/>
        <rFont val="Arial"/>
        <family val="2"/>
      </rPr>
      <t xml:space="preserve">Quadro 37 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dimensão dos agregados familiares, 2015</t>
    </r>
  </si>
  <si>
    <r>
      <rPr>
        <b/>
        <sz val="9"/>
        <color rgb="FFC00000"/>
        <rFont val="Arial"/>
        <family val="2"/>
      </rPr>
      <t xml:space="preserve">Quadro 39 </t>
    </r>
    <r>
      <rPr>
        <b/>
        <sz val="9"/>
        <color theme="1"/>
        <rFont val="Arial"/>
        <family val="2"/>
      </rPr>
      <t xml:space="preserve"> Principais países de origem das remessas para Portugal, 2015 (milhões de euros)</t>
    </r>
  </si>
  <si>
    <t>http://www.pordata.pt/Portugal/Remessas+de+emigrantes+total+e+por+principais+pa%c3%adses+de+origem-2367 (acedido a 26-12-2016).</t>
  </si>
  <si>
    <r>
      <rPr>
        <b/>
        <sz val="9"/>
        <color rgb="FFC00000"/>
        <rFont val="Arial"/>
        <family val="2"/>
      </rPr>
      <t xml:space="preserve">Quadro 40 </t>
    </r>
    <r>
      <rPr>
        <b/>
        <sz val="9"/>
        <color theme="1"/>
        <rFont val="Arial"/>
        <family val="2"/>
      </rPr>
      <t xml:space="preserve"> Remessas de emigrantes recebidas da Alemanha (milhões de euros) e peso no total das remessas para Portugal, 1996-2015</t>
    </r>
  </si>
  <si>
    <r>
      <rPr>
        <b/>
        <sz val="9"/>
        <color rgb="FFC00000"/>
        <rFont val="Arial"/>
        <family val="2"/>
      </rPr>
      <t>Gráfico 15</t>
    </r>
    <r>
      <rPr>
        <b/>
        <sz val="9"/>
        <color theme="1"/>
        <rFont val="Arial"/>
        <family val="2"/>
      </rPr>
      <t xml:space="preserve">  População estrangeira na Alemanha por país de nacionalidade, 2015</t>
    </r>
  </si>
  <si>
    <r>
      <rPr>
        <b/>
        <sz val="9"/>
        <color rgb="FFC00000"/>
        <rFont val="Arial"/>
        <family val="2"/>
      </rPr>
      <t>Gráfico 16</t>
    </r>
    <r>
      <rPr>
        <b/>
        <sz val="9"/>
        <color theme="1"/>
        <rFont val="Arial"/>
        <family val="2"/>
      </rPr>
      <t xml:space="preserve">  Relação de masculinidade da população estrangeira na Alemanha, 2015</t>
    </r>
  </si>
  <si>
    <r>
      <rPr>
        <b/>
        <sz val="9"/>
        <color rgb="FFC00000"/>
        <rFont val="Arial"/>
        <family val="2"/>
      </rPr>
      <t>Gráfico 17</t>
    </r>
    <r>
      <rPr>
        <b/>
        <sz val="9"/>
        <color theme="1"/>
        <rFont val="Arial"/>
        <family val="2"/>
      </rPr>
      <t xml:space="preserve">  População estrangeira na Alemanha por país de nacionalidade, segundo a idade média, 2015</t>
    </r>
  </si>
  <si>
    <r>
      <rPr>
        <b/>
        <sz val="9"/>
        <color rgb="FFC00000"/>
        <rFont val="Arial"/>
        <family val="2"/>
      </rPr>
      <t>Gráfico 19</t>
    </r>
    <r>
      <rPr>
        <b/>
        <sz val="9"/>
        <color theme="1"/>
        <rFont val="Arial"/>
        <family val="2"/>
      </rPr>
      <t xml:space="preserve">  Naturalizações de estrangeiros nascidos em Portugal residentes na Alemanha, 2000-2015</t>
    </r>
  </si>
  <si>
    <t>https://www-genesis.destatis.de/genesis/online/data;jsessionid=FC073727B84570D27DFB5A9FAD933C7A.tomcat_GO_2_3?operation=sprachwechsel&amp;option=en Themes / 12 Population / 125 Naturalisation of foreigners, foreigners / 12511 Naturalisation statistics / 12511-0003 Naturalisation of foreigners: Germany, years, country groups/citizenship, age groups, sex, marital status / citizenship (207) select / next page / ST153 Portugal / year (1) select / All available time units / accept / value retrieval (acedido a 15-12-2016) (cálculos do autor).</t>
  </si>
  <si>
    <r>
      <rPr>
        <b/>
        <sz val="9"/>
        <color rgb="FFC00000"/>
        <rFont val="Arial"/>
        <family val="2"/>
      </rPr>
      <t>Gráfico 21</t>
    </r>
    <r>
      <rPr>
        <b/>
        <sz val="9"/>
        <color theme="1"/>
        <rFont val="Arial"/>
        <family val="2"/>
      </rPr>
      <t xml:space="preserve"> Pirâmide de idades dos portugueses naturalizados na Alemanha, 2015</t>
    </r>
  </si>
  <si>
    <r>
      <rPr>
        <b/>
        <sz val="9"/>
        <color rgb="FFC00000"/>
        <rFont val="Arial"/>
        <family val="2"/>
      </rPr>
      <t>Gráfico 29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</si>
  <si>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>Gráfico 30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média de idades e diferença entre grupos, 2015</t>
    </r>
  </si>
  <si>
    <r>
      <rPr>
        <b/>
        <sz val="9"/>
        <color rgb="FFC00000"/>
        <rFont val="Arial"/>
        <family val="2"/>
      </rPr>
      <t>Gráfico 32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dimensão dos agregados familiares, 2015</t>
    </r>
  </si>
  <si>
    <r>
      <rPr>
        <b/>
        <sz val="9"/>
        <color rgb="FFC00000"/>
        <rFont val="Arial"/>
        <family val="2"/>
      </rPr>
      <t>Gráfico 34</t>
    </r>
    <r>
      <rPr>
        <b/>
        <sz val="9"/>
        <color theme="1"/>
        <rFont val="Arial"/>
        <family val="2"/>
      </rPr>
      <t xml:space="preserve">  Remessas de emigrantes recebidas da Alemanha (milhões de euros) e peso no total das remessas para Portugal, 1996-2015</t>
    </r>
  </si>
  <si>
    <t>Duração da estadia</t>
  </si>
  <si>
    <t xml:space="preserve">&lt; 1 </t>
  </si>
  <si>
    <t>Duração média da estadia em anos</t>
  </si>
  <si>
    <t xml:space="preserve"> ≤ 40 </t>
  </si>
  <si>
    <t>Estados federados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</si>
  <si>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</si>
  <si>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</si>
  <si>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</si>
  <si>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</si>
  <si>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</si>
  <si>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</si>
  <si>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</si>
  <si>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</si>
  <si>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Nieder-sachsen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</si>
  <si>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</si>
  <si>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</si>
  <si>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</si>
  <si>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</si>
  <si>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</si>
  <si>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</si>
  <si>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</si>
  <si>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</si>
  <si>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Distritos</t>
  </si>
  <si>
    <t>Posição</t>
  </si>
  <si>
    <t>Cuxhaven</t>
  </si>
  <si>
    <t>Osnabrück</t>
  </si>
  <si>
    <t>Grafschaft Bentheim</t>
  </si>
  <si>
    <t>Bremerhaven</t>
  </si>
  <si>
    <t>Rhein-Kreis Neuss</t>
  </si>
  <si>
    <t>Heinsberg</t>
  </si>
  <si>
    <t>Rheinisch-Bergischer Kreis</t>
  </si>
  <si>
    <t>Münster</t>
  </si>
  <si>
    <t>Steinfurt</t>
  </si>
  <si>
    <t>Hochsauerland-Kreis</t>
  </si>
  <si>
    <t>Darmstadt-Dieburg</t>
  </si>
  <si>
    <t>Ahrweiler</t>
  </si>
  <si>
    <t>Bad Kreuznach</t>
  </si>
  <si>
    <t>Kaiserslautern</t>
  </si>
  <si>
    <t>Mainz-Bingen</t>
  </si>
  <si>
    <t>Calw</t>
  </si>
  <si>
    <t>Portugueses nascidos na Alemanha</t>
  </si>
  <si>
    <t xml:space="preserve">N </t>
  </si>
  <si>
    <t>˂ 6</t>
  </si>
  <si>
    <t xml:space="preserve">≥ 65 </t>
  </si>
  <si>
    <t>Saldo/balanço a 31.12.2014</t>
  </si>
  <si>
    <t>Alterações de nacionalidade</t>
  </si>
  <si>
    <t>Total das entradas em 2015</t>
  </si>
  <si>
    <t>Entradas pela primeira vez</t>
  </si>
  <si>
    <t>Reentradas</t>
  </si>
  <si>
    <t>Nascimento de portugueses na Alemanha</t>
  </si>
  <si>
    <t>Movimentos temporários inferiores a 12 meses</t>
  </si>
  <si>
    <t>Saídas em 2015</t>
  </si>
  <si>
    <t>Recusas por parte dos serviços oficiais</t>
  </si>
  <si>
    <t>Cancelamentos por parte dos serviços oficiais</t>
  </si>
  <si>
    <t>Óbitos</t>
  </si>
  <si>
    <t>Anulação do registo</t>
  </si>
  <si>
    <t>Saldo natural</t>
  </si>
  <si>
    <t>Salto migratório</t>
  </si>
  <si>
    <t>Idade média</t>
  </si>
  <si>
    <t>˂ 5</t>
  </si>
  <si>
    <t xml:space="preserve"> ≥ 95</t>
  </si>
  <si>
    <t>&lt; 1</t>
  </si>
  <si>
    <t xml:space="preserve">≥ 40 </t>
  </si>
  <si>
    <t>Duração média da estadia</t>
  </si>
  <si>
    <t>País de origem</t>
  </si>
  <si>
    <t>% acumulada</t>
  </si>
  <si>
    <t>Turquia</t>
  </si>
  <si>
    <t>Polónia</t>
  </si>
  <si>
    <t>Itália</t>
  </si>
  <si>
    <t>Roménia</t>
  </si>
  <si>
    <t>Síria</t>
  </si>
  <si>
    <t>Grécia</t>
  </si>
  <si>
    <t>Croácia</t>
  </si>
  <si>
    <t>Federação Russa</t>
  </si>
  <si>
    <t>Sérvia</t>
  </si>
  <si>
    <t>Bulgária</t>
  </si>
  <si>
    <t>Kosovo</t>
  </si>
  <si>
    <t>Áustria</t>
  </si>
  <si>
    <t>Hungria</t>
  </si>
  <si>
    <t>Bósnia e Herzegovina</t>
  </si>
  <si>
    <t>Espanha</t>
  </si>
  <si>
    <t>Holanda</t>
  </si>
  <si>
    <t>Iraque</t>
  </si>
  <si>
    <t xml:space="preserve">Portugal </t>
  </si>
  <si>
    <t>Ucrânia</t>
  </si>
  <si>
    <t>Afeganistão</t>
  </si>
  <si>
    <t>Duração média da estadia na Alemanha</t>
  </si>
  <si>
    <t xml:space="preserve">≥75 </t>
  </si>
  <si>
    <t>Média</t>
  </si>
  <si>
    <t>Solteiros</t>
  </si>
  <si>
    <t>Casados</t>
  </si>
  <si>
    <t>Viúvos</t>
  </si>
  <si>
    <t>Divorciados</t>
  </si>
  <si>
    <t>˂ 8</t>
  </si>
  <si>
    <t xml:space="preserve"> ≥ 20</t>
  </si>
  <si>
    <t>Estado federado</t>
  </si>
  <si>
    <t>Ausland</t>
  </si>
  <si>
    <t>Nascidos em Portugal</t>
  </si>
  <si>
    <t>De origem portuguesa</t>
  </si>
  <si>
    <t>0 – 5</t>
  </si>
  <si>
    <t xml:space="preserve">/   </t>
  </si>
  <si>
    <t>≥ 65</t>
  </si>
  <si>
    <t>Média de idade</t>
  </si>
  <si>
    <t>Idade média à entrada na Alemanha</t>
  </si>
  <si>
    <t>40 ou mais</t>
  </si>
  <si>
    <t>Niedersachsen</t>
  </si>
  <si>
    <t>/</t>
  </si>
  <si>
    <t>Ainda a estudar</t>
  </si>
  <si>
    <t>Sem graduação</t>
  </si>
  <si>
    <t>Com grau</t>
  </si>
  <si>
    <t>Hauptschule</t>
  </si>
  <si>
    <t>Realschule</t>
  </si>
  <si>
    <t>Fach-hochschulreife</t>
  </si>
  <si>
    <t>Abitur</t>
  </si>
  <si>
    <t>Número de membros no agregado familiar</t>
  </si>
  <si>
    <t>1 membro</t>
  </si>
  <si>
    <t>2 membros</t>
  </si>
  <si>
    <t>3 ou mais</t>
  </si>
  <si>
    <t>Número médio de membros do agregado familiar</t>
  </si>
  <si>
    <t>Número de crianças com menos de 18 anos</t>
  </si>
  <si>
    <t>2 ou mais</t>
  </si>
  <si>
    <t>Número médio de empregados</t>
  </si>
  <si>
    <t>Rendimento médio mensal do agregado</t>
  </si>
  <si>
    <t>Menos de 900</t>
  </si>
  <si>
    <t>900 -1300</t>
  </si>
  <si>
    <t>1300 - 1500</t>
  </si>
  <si>
    <t>1500 - 2000</t>
  </si>
  <si>
    <t>2000 - 2600</t>
  </si>
  <si>
    <t>2600 - 3200</t>
  </si>
  <si>
    <t>3200 - 4500</t>
  </si>
  <si>
    <t>Mais de 4500</t>
  </si>
  <si>
    <t>Rendimento mensal médio total do agregado</t>
  </si>
  <si>
    <t>Rendimento per capita</t>
  </si>
  <si>
    <t>Rendimento médio mensal per capita</t>
  </si>
  <si>
    <t>Nascidos em portugal</t>
  </si>
  <si>
    <t>Descendentes de imigrantes</t>
  </si>
  <si>
    <t>Por formas de vida</t>
  </si>
  <si>
    <t>casais sem filhos</t>
  </si>
  <si>
    <t>pessoas sozinhas</t>
  </si>
  <si>
    <t>pessoas em família</t>
  </si>
  <si>
    <t xml:space="preserve">De acordo com a dimensão do agregado familiar </t>
  </si>
  <si>
    <t>duas pessoas</t>
  </si>
  <si>
    <t>três ou mais pessoas</t>
  </si>
  <si>
    <t>De acordo com a escolaridade</t>
  </si>
  <si>
    <t>Com escolaridade</t>
  </si>
  <si>
    <t>Fachhochschulreife/Abitur</t>
  </si>
  <si>
    <t xml:space="preserve"> Sem graduação</t>
  </si>
  <si>
    <t>De acordo com o estatuto de emprego</t>
  </si>
  <si>
    <t>Empregado</t>
  </si>
  <si>
    <t>Desempregado</t>
  </si>
  <si>
    <t>Inativos</t>
  </si>
  <si>
    <t>Por meio de vida</t>
  </si>
  <si>
    <t>Trabalho</t>
  </si>
  <si>
    <t>Subsídio de desemprego</t>
  </si>
  <si>
    <t>Pensões e reformas</t>
  </si>
  <si>
    <t>Fortuna, arrendamento e juros</t>
  </si>
  <si>
    <t>A cargo da família</t>
  </si>
  <si>
    <t>Apoios governamentais</t>
  </si>
  <si>
    <t>Força de trabalho</t>
  </si>
  <si>
    <t>Empregados (de acordo com a situação na profissão)</t>
  </si>
  <si>
    <t>Trabalhador por conta própria</t>
  </si>
  <si>
    <t>Funcionário Público</t>
  </si>
  <si>
    <t>Funcionário do setor privado</t>
  </si>
  <si>
    <t>Trabalhador (comércio e indústria)</t>
  </si>
  <si>
    <t>Aprendiz ou estagiário</t>
  </si>
  <si>
    <t>Empregados (por setor de atividade)</t>
  </si>
  <si>
    <t xml:space="preserve">Agricultura e silvicultura </t>
  </si>
  <si>
    <t xml:space="preserve">Indústria e construção </t>
  </si>
  <si>
    <t>Comércio, hotéis e restaurantes, transportes</t>
  </si>
  <si>
    <t>Administração pública</t>
  </si>
  <si>
    <t>Outros</t>
  </si>
  <si>
    <t>Rendimento em euros</t>
  </si>
  <si>
    <t xml:space="preserve">˂ 500 </t>
  </si>
  <si>
    <t>500–900</t>
  </si>
  <si>
    <t>900–1300</t>
  </si>
  <si>
    <t>1300–1500</t>
  </si>
  <si>
    <t>1500–2000</t>
  </si>
  <si>
    <t>2000–2600</t>
  </si>
  <si>
    <t>2600–3200</t>
  </si>
  <si>
    <t xml:space="preserve">≥ 3200 </t>
  </si>
  <si>
    <t>Sem rendimento</t>
  </si>
  <si>
    <t>Rendimento médio</t>
  </si>
  <si>
    <t xml:space="preserve">Total </t>
  </si>
  <si>
    <t>˂ 10 semanais</t>
  </si>
  <si>
    <t>≥ 45</t>
  </si>
  <si>
    <t>Trabalho aos sábados</t>
  </si>
  <si>
    <t>Trabalho aos domingos e feriados</t>
  </si>
  <si>
    <t>Trabalho por turnos</t>
  </si>
  <si>
    <t>Segundo emprego</t>
  </si>
  <si>
    <t>Trabalho a tempo parcial</t>
  </si>
  <si>
    <t>Total da força de trabalho</t>
  </si>
  <si>
    <t>Com background migratório</t>
  </si>
  <si>
    <t>Nascidos no estrangeiro</t>
  </si>
  <si>
    <t>Cazaquistão</t>
  </si>
  <si>
    <t>Vietnã</t>
  </si>
  <si>
    <t>Marrocos</t>
  </si>
  <si>
    <t>Diferença</t>
  </si>
  <si>
    <t>Anda a estudar/ainda não frequenta a escola</t>
  </si>
  <si>
    <t>Sem grau concluído</t>
  </si>
  <si>
    <t>Com grau concluídos</t>
  </si>
  <si>
    <t>Com grau concluído</t>
  </si>
  <si>
    <t>Pelo menos um membro do agregado familiar tem origem imigrante</t>
  </si>
  <si>
    <t>Pelo menos um dos membros do agregado familiar tem experiência imigrante</t>
  </si>
  <si>
    <t>Valor das remessas</t>
  </si>
  <si>
    <t>França</t>
  </si>
  <si>
    <t>Suiça</t>
  </si>
  <si>
    <t>Reino Unido</t>
  </si>
  <si>
    <t>Angola</t>
  </si>
  <si>
    <t>Estados Unidos da América</t>
  </si>
  <si>
    <t>Luxemburgo</t>
  </si>
  <si>
    <t>Bélgica</t>
  </si>
  <si>
    <t>Canadá</t>
  </si>
  <si>
    <t>Brasil</t>
  </si>
  <si>
    <t>África do Sul</t>
  </si>
  <si>
    <t>República Bolivariana da Venezuela</t>
  </si>
  <si>
    <t>Remessas provenientes da Alemanha</t>
  </si>
  <si>
    <t>% das remessas da Alemanha no total recebido em Portugal</t>
  </si>
  <si>
    <t>http://www.observatorioemigracao.pt/np4/5859</t>
  </si>
  <si>
    <t>uma pessoa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</si>
  <si>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Emigrados portugueses que entraram e saíram da Alemanha no mesmo ano, por sexo e relação de masculinidade, 2007-2015</t>
    </r>
  </si>
  <si>
    <r>
      <rPr>
        <b/>
        <sz val="9"/>
        <color rgb="FFC00000"/>
        <rFont val="Arial"/>
        <family val="2"/>
      </rPr>
      <t xml:space="preserve">Quadro 30 </t>
    </r>
    <r>
      <rPr>
        <b/>
        <sz val="9"/>
        <color theme="1"/>
        <rFont val="Arial"/>
        <family val="2"/>
      </rPr>
      <t xml:space="preserve"> Caraterísticas dos agregados familiares da população nascida em Portugal e população de origem portuguesa, 2015</t>
    </r>
  </si>
  <si>
    <t>15-20</t>
  </si>
  <si>
    <t>5-10</t>
  </si>
  <si>
    <t>10-15</t>
  </si>
  <si>
    <t>20-25</t>
  </si>
  <si>
    <t>25-35</t>
  </si>
  <si>
    <t>35-45</t>
  </si>
  <si>
    <t>45-55</t>
  </si>
  <si>
    <t xml:space="preserve">55-65 </t>
  </si>
  <si>
    <t>65-75</t>
  </si>
  <si>
    <t>75-85</t>
  </si>
  <si>
    <t>85-95</t>
  </si>
  <si>
    <t>1-4</t>
  </si>
  <si>
    <t xml:space="preserve"> 4-6</t>
  </si>
  <si>
    <t xml:space="preserve"> 6-8</t>
  </si>
  <si>
    <t>8-10</t>
  </si>
  <si>
    <t>25-30</t>
  </si>
  <si>
    <t>30-35</t>
  </si>
  <si>
    <t>35-40</t>
  </si>
  <si>
    <t>6-10</t>
  </si>
  <si>
    <t>15-18</t>
  </si>
  <si>
    <t>18-21</t>
  </si>
  <si>
    <t>21-25</t>
  </si>
  <si>
    <t>25-65</t>
  </si>
  <si>
    <t xml:space="preserve"> 8-9</t>
  </si>
  <si>
    <t>9-15</t>
  </si>
  <si>
    <t>5- 10</t>
  </si>
  <si>
    <t>40-45</t>
  </si>
  <si>
    <t xml:space="preserve">45-50 </t>
  </si>
  <si>
    <t>50-55</t>
  </si>
  <si>
    <t>55-60</t>
  </si>
  <si>
    <t>60-65</t>
  </si>
  <si>
    <t>10-21</t>
  </si>
  <si>
    <t>21-32</t>
  </si>
  <si>
    <t>32-36</t>
  </si>
  <si>
    <t>36-40</t>
  </si>
  <si>
    <t>30-40</t>
  </si>
  <si>
    <t>0-5</t>
  </si>
  <si>
    <t>18-25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</si>
  <si>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Entradas e saídas de portugueses na Alemanha, 1974-2015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</si>
  <si>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Entradas e saídas de portugueses na Alemanha, 1974-2015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</si>
  <si>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Saldo entre entradas e saídas de portugueses na Alemanha, 1974-2015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</si>
  <si>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Emigrados portugueses reentrados na Alemanha e peso no total das entradas anuais, 2007-2015</t>
    </r>
  </si>
  <si>
    <r>
      <rPr>
        <b/>
        <sz val="9"/>
        <color rgb="FFC00000"/>
        <rFont val="Arial"/>
        <family val="2"/>
      </rPr>
      <t>Gráfico 8</t>
    </r>
    <r>
      <rPr>
        <b/>
        <sz val="9"/>
        <color theme="1"/>
        <rFont val="Arial"/>
        <family val="2"/>
      </rPr>
      <t xml:space="preserve">  Relação de masculinidade dos portugueses emigrados na Alemanha, 1967-2015</t>
    </r>
  </si>
  <si>
    <t>1ª geração (nascidos em Portugal)</t>
  </si>
  <si>
    <r>
      <rPr>
        <b/>
        <sz val="9"/>
        <color rgb="FFC00000"/>
        <rFont val="Arial"/>
        <family val="2"/>
      </rPr>
      <t>Gráfico 10</t>
    </r>
    <r>
      <rPr>
        <b/>
        <sz val="9"/>
        <color theme="1"/>
        <rFont val="Arial"/>
        <family val="2"/>
      </rPr>
      <t xml:space="preserve">  Pirâmide de idades dos portugueses emigrados na Alemanha, 2015</t>
    </r>
  </si>
  <si>
    <t>Portugueses residentes na Alemanha</t>
  </si>
  <si>
    <r>
      <rPr>
        <b/>
        <sz val="9"/>
        <color rgb="FFC00000"/>
        <rFont val="Arial"/>
        <family val="2"/>
      </rPr>
      <t>Gráfico 12</t>
    </r>
    <r>
      <rPr>
        <b/>
        <sz val="9"/>
        <color theme="1"/>
        <rFont val="Arial"/>
        <family val="2"/>
      </rPr>
      <t xml:space="preserve">  Pirâmide de idades dos portugueses registados na Alemanha em 2015, por sexo</t>
    </r>
  </si>
  <si>
    <r>
      <rPr>
        <b/>
        <sz val="9"/>
        <color rgb="FFC00000"/>
        <rFont val="Arial"/>
        <family val="2"/>
      </rPr>
      <t>Gráfico 13</t>
    </r>
    <r>
      <rPr>
        <b/>
        <sz val="9"/>
        <color theme="1"/>
        <rFont val="Arial"/>
        <family val="2"/>
      </rPr>
      <t xml:space="preserve">  Pirâmide de idades das saídas de portugueses dos registos centrais de estrangeiros na Alemanha em 2015</t>
    </r>
  </si>
  <si>
    <r>
      <rPr>
        <b/>
        <sz val="9"/>
        <color rgb="FFC00000"/>
        <rFont val="Arial"/>
        <family val="2"/>
      </rPr>
      <t>Quadro 15</t>
    </r>
    <r>
      <rPr>
        <b/>
        <sz val="9"/>
        <color theme="1"/>
        <rFont val="Arial"/>
        <family val="2"/>
      </rPr>
      <t xml:space="preserve">  Portugueses retirados dos registos na Alemanha em 2015, por duração da estadia</t>
    </r>
  </si>
  <si>
    <r>
      <rPr>
        <b/>
        <sz val="9"/>
        <color rgb="FFC00000"/>
        <rFont val="Arial"/>
        <family val="2"/>
      </rPr>
      <t xml:space="preserve">Quadro 19 </t>
    </r>
    <r>
      <rPr>
        <b/>
        <sz val="9"/>
        <color theme="1"/>
        <rFont val="Arial"/>
        <family val="2"/>
      </rPr>
      <t xml:space="preserve"> População estrangeira na Alemanha por país de nacionalidade, segundo a duração da estadia, 2015 (média de anos)</t>
    </r>
  </si>
  <si>
    <r>
      <rPr>
        <b/>
        <sz val="9"/>
        <color rgb="FFC00000"/>
        <rFont val="Arial"/>
        <family val="2"/>
      </rPr>
      <t>Gráfico 18</t>
    </r>
    <r>
      <rPr>
        <b/>
        <sz val="9"/>
        <color theme="1"/>
        <rFont val="Arial"/>
        <family val="2"/>
      </rPr>
      <t xml:space="preserve">  População estrangeira na Alemanha por país de nacionalidade, população estrangeira na Alemanha por país de nacionalidade, segundo a duração da estadia, 2015 (média de anos)</t>
    </r>
  </si>
  <si>
    <r>
      <rPr>
        <b/>
        <sz val="9"/>
        <color rgb="FFC00000"/>
        <rFont val="Arial"/>
        <family val="2"/>
      </rPr>
      <t>Gráfico 20</t>
    </r>
    <r>
      <rPr>
        <b/>
        <sz val="9"/>
        <color theme="1"/>
        <rFont val="Arial"/>
        <family val="2"/>
      </rPr>
      <t xml:space="preserve">  Relação de masculinidade das naturalizações de estrangeiros nascidos em Portugal residentes na Alemanha, 2000-2015</t>
    </r>
  </si>
  <si>
    <r>
      <rPr>
        <b/>
        <sz val="9"/>
        <color rgb="FFC00000"/>
        <rFont val="Arial"/>
        <family val="2"/>
      </rPr>
      <t xml:space="preserve">Quadro 33 </t>
    </r>
    <r>
      <rPr>
        <b/>
        <sz val="9"/>
        <color theme="1"/>
        <rFont val="Arial"/>
        <family val="2"/>
      </rPr>
      <t xml:space="preserve"> Caraterísticas da jornada de trabalho da população nascida em Portugal e população de origem portuguesa, 2015</t>
    </r>
  </si>
  <si>
    <r>
      <rPr>
        <b/>
        <sz val="9"/>
        <color rgb="FFC00000"/>
        <rFont val="Arial"/>
        <family val="2"/>
      </rPr>
      <t xml:space="preserve">Quadro 38 </t>
    </r>
    <r>
      <rPr>
        <b/>
        <sz val="9"/>
        <color theme="1"/>
        <rFont val="Arial"/>
        <family val="2"/>
      </rPr>
      <t xml:space="preserve"> População nascida no estrangeiro e população de origem estrangeira residente na Alemanha, por rendimento médio per capita, 2015</t>
    </r>
  </si>
  <si>
    <r>
      <rPr>
        <b/>
        <sz val="9"/>
        <color rgb="FFC00000"/>
        <rFont val="Arial"/>
        <family val="2"/>
      </rPr>
      <t>Gráfico 33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rendimento médio per capita, 2015</t>
    </r>
  </si>
  <si>
    <t>13 de outubro de 2017.</t>
  </si>
  <si>
    <t>Quadro 26 População nascida em Portugal e população de origem portuguesa residente na Alemanha, por grupos etários, 2015 (percentagem)</t>
  </si>
  <si>
    <t>Gráfico 11  Portugueses emigrados na Alemanha, por duração da estadia  em anos, 2015 (percentagem)</t>
  </si>
  <si>
    <t>Saldo/balanço a 31.12.2015</t>
  </si>
  <si>
    <t>Caraterísticas dos agregados</t>
  </si>
  <si>
    <t>Caraterísticas</t>
  </si>
  <si>
    <t>Indicadores</t>
  </si>
  <si>
    <t>Movimentos</t>
  </si>
  <si>
    <r>
      <rPr>
        <b/>
        <sz val="9"/>
        <color rgb="FFC00000"/>
        <rFont val="Arial"/>
        <family val="2"/>
      </rPr>
      <t xml:space="preserve">Quadro 31 </t>
    </r>
    <r>
      <rPr>
        <b/>
        <sz val="9"/>
        <color theme="1"/>
        <rFont val="Arial"/>
        <family val="2"/>
      </rPr>
      <t xml:space="preserve"> Taxa de pobreza da população nascida em Portugal e população de origem portuguesa por caraterísticas, 2015 (percentagem)</t>
    </r>
  </si>
  <si>
    <r>
      <rPr>
        <b/>
        <sz val="9"/>
        <color rgb="FFC00000"/>
        <rFont val="Arial"/>
        <family val="2"/>
      </rPr>
      <t>Gráfico 14</t>
    </r>
    <r>
      <rPr>
        <b/>
        <sz val="9"/>
        <color theme="1"/>
        <rFont val="Arial"/>
        <family val="2"/>
      </rPr>
      <t xml:space="preserve">  Portugueses retirados dos registos na Alemanha em 2015, por duração da estadia (percentagem)</t>
    </r>
  </si>
  <si>
    <r>
      <rPr>
        <b/>
        <sz val="9"/>
        <color rgb="FFC00000"/>
        <rFont val="Arial"/>
        <family val="2"/>
      </rPr>
      <t xml:space="preserve">Gráfico 22 </t>
    </r>
    <r>
      <rPr>
        <b/>
        <sz val="9"/>
        <color theme="1"/>
        <rFont val="Arial"/>
        <family val="2"/>
      </rPr>
      <t xml:space="preserve"> Portugueses naturalizados na Alemanha, por estado federado de residência, 2015 (percentagem)</t>
    </r>
  </si>
  <si>
    <r>
      <rPr>
        <b/>
        <sz val="9"/>
        <color rgb="FFC00000"/>
        <rFont val="Arial"/>
        <family val="2"/>
      </rPr>
      <t>Gráfico 23</t>
    </r>
    <r>
      <rPr>
        <b/>
        <sz val="9"/>
        <color theme="1"/>
        <rFont val="Arial"/>
        <family val="2"/>
      </rPr>
      <t xml:space="preserve">  População nascida em Portugal e população de origem portuguesa residente na Alemanha, por grupos etários, 2015 (percentagem)</t>
    </r>
  </si>
  <si>
    <r>
      <rPr>
        <b/>
        <sz val="9"/>
        <color rgb="FFC00000"/>
        <rFont val="Arial"/>
        <family val="2"/>
      </rPr>
      <t>Gráfico 24</t>
    </r>
    <r>
      <rPr>
        <b/>
        <sz val="9"/>
        <color theme="1"/>
        <rFont val="Arial"/>
        <family val="2"/>
      </rPr>
      <t xml:space="preserve">  População nascida em Portugal residente na Alemanha, por duração da estadia na Alemanha, 2015 (percentagem)</t>
    </r>
  </si>
  <si>
    <r>
      <rPr>
        <b/>
        <sz val="9"/>
        <color rgb="FFC00000"/>
        <rFont val="Arial"/>
        <family val="2"/>
      </rPr>
      <t>Gráfico 25</t>
    </r>
    <r>
      <rPr>
        <b/>
        <sz val="9"/>
        <color theme="1"/>
        <rFont val="Arial"/>
        <family val="2"/>
      </rPr>
      <t xml:space="preserve">  População de origem portuguesa residente na Alemanha, por qualificação escolar, 2015 (percentagem)</t>
    </r>
  </si>
  <si>
    <r>
      <rPr>
        <b/>
        <sz val="9"/>
        <color rgb="FFC00000"/>
        <rFont val="Arial"/>
        <family val="2"/>
      </rPr>
      <t>Gráfico 26</t>
    </r>
    <r>
      <rPr>
        <b/>
        <sz val="9"/>
        <color theme="1"/>
        <rFont val="Arial"/>
        <family val="2"/>
      </rPr>
      <t xml:space="preserve">  População nascida em Portugal residente na Alemanha, por qualificação escolar, 2015 (percentagem)</t>
    </r>
  </si>
  <si>
    <r>
      <rPr>
        <b/>
        <sz val="9"/>
        <color rgb="FFC00000"/>
        <rFont val="Arial"/>
        <family val="2"/>
      </rPr>
      <t>Gráfico 27</t>
    </r>
    <r>
      <rPr>
        <b/>
        <sz val="9"/>
        <color theme="1"/>
        <rFont val="Arial"/>
        <family val="2"/>
      </rPr>
      <t xml:space="preserve">  Rendimento mensal dos agregados familiares da População nascida em Portugal e população de origem portuguesa, 2015 (percentagem)</t>
    </r>
  </si>
  <si>
    <r>
      <rPr>
        <b/>
        <sz val="9"/>
        <color rgb="FFC00000"/>
        <rFont val="Arial"/>
        <family val="2"/>
      </rPr>
      <t xml:space="preserve">Gráfico 28 </t>
    </r>
    <r>
      <rPr>
        <b/>
        <sz val="9"/>
        <color theme="1"/>
        <rFont val="Arial"/>
        <family val="2"/>
      </rPr>
      <t xml:space="preserve"> Rendimento mensal da população nascida em Portugal e população de origem portuguesa, 2015 (percentagem)</t>
    </r>
  </si>
  <si>
    <r>
      <rPr>
        <b/>
        <sz val="9"/>
        <color rgb="FFC00000"/>
        <rFont val="Arial"/>
        <family val="2"/>
      </rPr>
      <t>Gráfico 31</t>
    </r>
    <r>
      <rPr>
        <b/>
        <sz val="9"/>
        <color theme="1"/>
        <rFont val="Arial"/>
        <family val="2"/>
      </rPr>
      <t xml:space="preserve">  População nascida no estrangeiro e população de origem estrangeira residente na Alemanha, por qualificação escolar, 2015 (percentagem)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</si>
</sst>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;#,##0"/>
    <numFmt numFmtId="166" formatCode="0.0;[Red]0.0"/>
    <numFmt numFmtId="167" formatCode="#,##0.0"/>
  </numFmts>
  <fonts count="18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Wingdings 3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1" fillId="0" borderId="0"/>
    <xf numFmtId="0" fontId="15" fillId="0" borderId="0"/>
    <xf numFmtId="0" fontId="16" fillId="0" borderId="0"/>
  </cellStyleXfs>
  <cellXfs count="53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1"/>
    </xf>
    <xf numFmtId="3" fontId="0" fillId="0" borderId="0" xfId="0" applyNumberFormat="1" applyFont="1" applyAlignment="1">
      <alignment horizontal="right" vertical="center" indent="1"/>
    </xf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center" wrapText="1"/>
    </xf>
    <xf numFmtId="0" fontId="0" fillId="0" borderId="0" xfId="0" applyBorder="1"/>
    <xf numFmtId="3" fontId="0" fillId="0" borderId="0" xfId="0" applyNumberFormat="1" applyAlignment="1">
      <alignment vertical="center"/>
    </xf>
    <xf numFmtId="3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2"/>
    </xf>
    <xf numFmtId="164" fontId="0" fillId="0" borderId="6" xfId="0" applyNumberFormat="1" applyFont="1" applyBorder="1" applyAlignment="1">
      <alignment horizontal="right" vertical="center" indent="3"/>
    </xf>
    <xf numFmtId="164" fontId="0" fillId="0" borderId="0" xfId="0" applyNumberFormat="1" applyFont="1" applyBorder="1" applyAlignment="1">
      <alignment horizontal="right" vertical="center" indent="3"/>
    </xf>
    <xf numFmtId="164" fontId="0" fillId="2" borderId="6" xfId="0" applyNumberFormat="1" applyFont="1" applyFill="1" applyBorder="1" applyAlignment="1">
      <alignment horizontal="right" vertical="center" indent="3"/>
    </xf>
    <xf numFmtId="164" fontId="0" fillId="2" borderId="0" xfId="0" applyNumberFormat="1" applyFont="1" applyFill="1" applyBorder="1" applyAlignment="1">
      <alignment horizontal="right" vertical="center" indent="3"/>
    </xf>
    <xf numFmtId="0" fontId="1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right" vertical="center" indent="3"/>
    </xf>
    <xf numFmtId="3" fontId="0" fillId="0" borderId="5" xfId="0" applyNumberFormat="1" applyBorder="1" applyAlignment="1">
      <alignment horizontal="right" vertical="center" indent="3"/>
    </xf>
    <xf numFmtId="3" fontId="0" fillId="0" borderId="5" xfId="0" applyNumberFormat="1" applyFont="1" applyBorder="1" applyAlignment="1">
      <alignment horizontal="right" vertical="center" indent="3"/>
    </xf>
    <xf numFmtId="3" fontId="0" fillId="2" borderId="0" xfId="0" applyNumberFormat="1" applyFill="1" applyBorder="1" applyAlignment="1">
      <alignment horizontal="right" vertical="center" indent="3"/>
    </xf>
    <xf numFmtId="3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>
      <alignment horizontal="right" vertical="center" indent="3"/>
    </xf>
    <xf numFmtId="3" fontId="1" fillId="0" borderId="2" xfId="0" applyNumberFormat="1" applyFont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right" vertical="center" indent="3"/>
    </xf>
    <xf numFmtId="164" fontId="0" fillId="2" borderId="1" xfId="0" applyNumberFormat="1" applyFont="1" applyFill="1" applyBorder="1" applyAlignment="1">
      <alignment horizontal="right" vertical="center" indent="3"/>
    </xf>
    <xf numFmtId="0" fontId="0" fillId="2" borderId="0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center" indent="1"/>
    </xf>
    <xf numFmtId="3" fontId="0" fillId="2" borderId="0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 indent="3"/>
    </xf>
    <xf numFmtId="3" fontId="0" fillId="2" borderId="5" xfId="0" applyNumberFormat="1" applyFont="1" applyFill="1" applyBorder="1" applyAlignment="1">
      <alignment horizontal="right" vertical="center" indent="3"/>
    </xf>
    <xf numFmtId="0" fontId="0" fillId="0" borderId="13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right" vertical="center" indent="5"/>
    </xf>
    <xf numFmtId="3" fontId="0" fillId="0" borderId="5" xfId="0" applyNumberFormat="1" applyBorder="1" applyAlignment="1">
      <alignment horizontal="right" vertical="center" indent="5"/>
    </xf>
    <xf numFmtId="3" fontId="0" fillId="0" borderId="5" xfId="0" applyNumberFormat="1" applyFont="1" applyBorder="1" applyAlignment="1">
      <alignment horizontal="right" vertical="center" indent="5"/>
    </xf>
    <xf numFmtId="164" fontId="0" fillId="2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indent="3"/>
    </xf>
    <xf numFmtId="164" fontId="0" fillId="0" borderId="0" xfId="0" applyNumberFormat="1" applyFont="1" applyFill="1" applyBorder="1" applyAlignment="1">
      <alignment horizontal="right" vertical="center" indent="3"/>
    </xf>
    <xf numFmtId="164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3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right" vertical="center" indent="3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right" vertical="center" indent="3"/>
    </xf>
    <xf numFmtId="3" fontId="0" fillId="0" borderId="5" xfId="0" applyNumberFormat="1" applyFill="1" applyBorder="1" applyAlignment="1">
      <alignment horizontal="right" vertical="center" indent="5"/>
    </xf>
    <xf numFmtId="164" fontId="0" fillId="0" borderId="0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 indent="1"/>
    </xf>
    <xf numFmtId="3" fontId="0" fillId="0" borderId="16" xfId="0" applyNumberFormat="1" applyFont="1" applyFill="1" applyBorder="1" applyAlignment="1">
      <alignment horizontal="right" vertical="center" indent="3"/>
    </xf>
    <xf numFmtId="3" fontId="0" fillId="0" borderId="20" xfId="0" applyNumberFormat="1" applyFont="1" applyFill="1" applyBorder="1" applyAlignment="1">
      <alignment horizontal="right" vertical="center" indent="3"/>
    </xf>
    <xf numFmtId="164" fontId="0" fillId="0" borderId="20" xfId="0" applyNumberFormat="1" applyFont="1" applyFill="1" applyBorder="1" applyAlignment="1">
      <alignment horizontal="right" vertical="center" indent="3"/>
    </xf>
    <xf numFmtId="0" fontId="0" fillId="0" borderId="0" xfId="0" applyFont="1" applyFill="1" applyBorder="1" applyAlignment="1">
      <alignment horizontal="left" vertical="center" wrapText="1" inden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left" vertical="center" indent="1"/>
    </xf>
    <xf numFmtId="164" fontId="0" fillId="0" borderId="0" xfId="0" applyNumberFormat="1"/>
    <xf numFmtId="166" fontId="6" fillId="0" borderId="0" xfId="1" applyNumberFormat="1" applyFont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4" fontId="0" fillId="0" borderId="0" xfId="0" applyNumberFormat="1" applyFont="1" applyBorder="1" applyAlignment="1">
      <alignment horizontal="right" vertical="center" indent="2"/>
    </xf>
    <xf numFmtId="164" fontId="6" fillId="0" borderId="0" xfId="1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left" vertical="center" indent="1"/>
    </xf>
    <xf numFmtId="1" fontId="0" fillId="0" borderId="0" xfId="0" applyNumberFormat="1" applyFont="1" applyBorder="1" applyAlignment="1">
      <alignment horizontal="right" vertical="center" indent="3"/>
    </xf>
    <xf numFmtId="1" fontId="0" fillId="0" borderId="0" xfId="0" applyNumberFormat="1" applyAlignment="1">
      <alignment vertical="center"/>
    </xf>
    <xf numFmtId="1" fontId="0" fillId="0" borderId="0" xfId="0" applyNumberFormat="1"/>
    <xf numFmtId="1" fontId="3" fillId="0" borderId="0" xfId="0" applyNumberFormat="1" applyFont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2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/>
    </xf>
    <xf numFmtId="1" fontId="0" fillId="0" borderId="0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right" vertical="center" indent="2"/>
    </xf>
    <xf numFmtId="164" fontId="0" fillId="2" borderId="0" xfId="0" applyNumberFormat="1" applyFill="1" applyBorder="1" applyAlignment="1">
      <alignment horizontal="right" vertical="center" indent="2"/>
    </xf>
    <xf numFmtId="3" fontId="0" fillId="2" borderId="10" xfId="0" applyNumberFormat="1" applyFill="1" applyBorder="1" applyAlignment="1">
      <alignment horizontal="right" vertical="center" indent="3"/>
    </xf>
    <xf numFmtId="0" fontId="0" fillId="0" borderId="0" xfId="0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right" vertical="center" indent="3"/>
    </xf>
    <xf numFmtId="164" fontId="0" fillId="2" borderId="0" xfId="0" applyNumberFormat="1" applyFill="1" applyBorder="1" applyAlignment="1">
      <alignment horizontal="right" vertical="center" indent="3"/>
    </xf>
    <xf numFmtId="164" fontId="0" fillId="2" borderId="6" xfId="0" applyNumberFormat="1" applyFill="1" applyBorder="1" applyAlignment="1">
      <alignment horizontal="right" vertical="center" indent="2"/>
    </xf>
    <xf numFmtId="164" fontId="4" fillId="0" borderId="0" xfId="0" applyNumberFormat="1" applyFont="1" applyAlignment="1">
      <alignment horizontal="left" vertical="center" indent="1"/>
    </xf>
    <xf numFmtId="3" fontId="5" fillId="0" borderId="0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7" xfId="0" applyNumberFormat="1" applyFont="1" applyFill="1" applyBorder="1" applyAlignment="1">
      <alignment horizontal="right" vertical="center" indent="3"/>
    </xf>
    <xf numFmtId="164" fontId="0" fillId="0" borderId="19" xfId="0" applyNumberFormat="1" applyFont="1" applyFill="1" applyBorder="1" applyAlignment="1">
      <alignment horizontal="right" vertical="center" indent="4"/>
    </xf>
    <xf numFmtId="164" fontId="0" fillId="2" borderId="6" xfId="0" applyNumberFormat="1" applyFont="1" applyFill="1" applyBorder="1" applyAlignment="1">
      <alignment horizontal="right" vertical="center" indent="4"/>
    </xf>
    <xf numFmtId="164" fontId="0" fillId="0" borderId="6" xfId="0" applyNumberFormat="1" applyFont="1" applyBorder="1" applyAlignment="1">
      <alignment horizontal="right" vertical="center" indent="4"/>
    </xf>
    <xf numFmtId="164" fontId="0" fillId="0" borderId="0" xfId="0" applyNumberFormat="1" applyFont="1" applyFill="1" applyBorder="1" applyAlignment="1">
      <alignment horizontal="right" vertical="center" indent="4"/>
    </xf>
    <xf numFmtId="164" fontId="0" fillId="2" borderId="0" xfId="0" applyNumberFormat="1" applyFont="1" applyFill="1" applyBorder="1" applyAlignment="1">
      <alignment horizontal="right" vertical="center" indent="4"/>
    </xf>
    <xf numFmtId="164" fontId="0" fillId="0" borderId="0" xfId="0" applyNumberFormat="1" applyFont="1" applyBorder="1" applyAlignment="1">
      <alignment horizontal="right" vertical="center" indent="4"/>
    </xf>
    <xf numFmtId="164" fontId="0" fillId="0" borderId="15" xfId="0" applyNumberForma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0" xfId="0" applyFont="1"/>
    <xf numFmtId="3" fontId="1" fillId="0" borderId="2" xfId="0" applyNumberFormat="1" applyFont="1" applyFill="1" applyBorder="1" applyAlignment="1">
      <alignment horizontal="right" vertical="center" indent="2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right" vertical="center" indent="5"/>
    </xf>
    <xf numFmtId="164" fontId="0" fillId="2" borderId="0" xfId="0" applyNumberFormat="1" applyFill="1" applyBorder="1" applyAlignment="1">
      <alignment horizontal="right" vertical="center" indent="5"/>
    </xf>
    <xf numFmtId="164" fontId="0" fillId="0" borderId="0" xfId="0" applyNumberFormat="1" applyBorder="1" applyAlignment="1">
      <alignment horizontal="right" vertical="center" indent="5"/>
    </xf>
    <xf numFmtId="3" fontId="0" fillId="0" borderId="5" xfId="0" applyNumberFormat="1" applyFill="1" applyBorder="1" applyAlignment="1">
      <alignment horizontal="right" vertical="center" indent="4"/>
    </xf>
    <xf numFmtId="164" fontId="0" fillId="0" borderId="0" xfId="0" applyNumberFormat="1" applyFill="1" applyBorder="1" applyAlignment="1">
      <alignment horizontal="right" vertical="center" indent="4"/>
    </xf>
    <xf numFmtId="3" fontId="0" fillId="2" borderId="5" xfId="0" applyNumberFormat="1" applyFill="1" applyBorder="1" applyAlignment="1">
      <alignment horizontal="right" vertical="center" indent="4"/>
    </xf>
    <xf numFmtId="164" fontId="0" fillId="2" borderId="0" xfId="0" applyNumberFormat="1" applyFill="1" applyBorder="1" applyAlignment="1">
      <alignment horizontal="right" vertical="center" indent="4"/>
    </xf>
    <xf numFmtId="3" fontId="0" fillId="0" borderId="5" xfId="0" applyNumberFormat="1" applyBorder="1" applyAlignment="1">
      <alignment horizontal="right" vertical="center" indent="4"/>
    </xf>
    <xf numFmtId="164" fontId="0" fillId="0" borderId="0" xfId="0" applyNumberFormat="1" applyBorder="1" applyAlignment="1">
      <alignment horizontal="right" vertical="center" indent="4"/>
    </xf>
    <xf numFmtId="3" fontId="0" fillId="2" borderId="7" xfId="0" applyNumberFormat="1" applyFill="1" applyBorder="1" applyAlignment="1">
      <alignment horizontal="right" vertical="center" indent="4"/>
    </xf>
    <xf numFmtId="164" fontId="0" fillId="2" borderId="1" xfId="0" applyNumberFormat="1" applyFill="1" applyBorder="1" applyAlignment="1">
      <alignment horizontal="right" vertical="center" indent="4"/>
    </xf>
    <xf numFmtId="164" fontId="0" fillId="0" borderId="0" xfId="0" applyNumberFormat="1" applyFill="1" applyBorder="1" applyAlignment="1">
      <alignment horizontal="right" vertical="center" indent="3"/>
    </xf>
    <xf numFmtId="0" fontId="0" fillId="0" borderId="1" xfId="0" applyFont="1" applyFill="1" applyBorder="1" applyAlignment="1">
      <alignment horizontal="left" vertical="center" wrapText="1" indent="1"/>
    </xf>
    <xf numFmtId="164" fontId="0" fillId="0" borderId="0" xfId="0" applyNumberForma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right" vertical="center" indent="2"/>
    </xf>
    <xf numFmtId="3" fontId="0" fillId="2" borderId="1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2" fontId="6" fillId="0" borderId="0" xfId="1" applyNumberFormat="1" applyFont="1" applyBorder="1" applyAlignment="1">
      <alignment horizontal="right" vertical="center"/>
    </xf>
    <xf numFmtId="2" fontId="0" fillId="0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 indent="4"/>
    </xf>
    <xf numFmtId="3" fontId="0" fillId="0" borderId="7" xfId="0" applyNumberFormat="1" applyFill="1" applyBorder="1" applyAlignment="1">
      <alignment horizontal="right" vertical="center" indent="4"/>
    </xf>
    <xf numFmtId="3" fontId="0" fillId="0" borderId="7" xfId="0" applyNumberFormat="1" applyFill="1" applyBorder="1" applyAlignment="1">
      <alignment horizontal="right" vertical="center" indent="3"/>
    </xf>
    <xf numFmtId="3" fontId="0" fillId="0" borderId="1" xfId="0" applyNumberFormat="1" applyFill="1" applyBorder="1" applyAlignment="1">
      <alignment horizontal="right" vertical="center" indent="3"/>
    </xf>
    <xf numFmtId="0" fontId="0" fillId="0" borderId="17" xfId="0" applyBorder="1" applyAlignment="1">
      <alignment horizontal="left" vertical="center" indent="1"/>
    </xf>
    <xf numFmtId="0" fontId="0" fillId="0" borderId="17" xfId="0" applyBorder="1" applyAlignment="1">
      <alignment vertical="center"/>
    </xf>
    <xf numFmtId="164" fontId="1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 indent="6"/>
    </xf>
    <xf numFmtId="3" fontId="0" fillId="2" borderId="0" xfId="0" applyNumberFormat="1" applyFill="1" applyBorder="1" applyAlignment="1">
      <alignment horizontal="right" vertical="center" indent="6"/>
    </xf>
    <xf numFmtId="3" fontId="0" fillId="0" borderId="0" xfId="0" applyNumberFormat="1" applyBorder="1" applyAlignment="1">
      <alignment horizontal="right" vertical="center" indent="6"/>
    </xf>
    <xf numFmtId="3" fontId="0" fillId="0" borderId="0" xfId="0" applyNumberFormat="1" applyFont="1" applyBorder="1" applyAlignment="1">
      <alignment horizontal="right" vertical="center" indent="6"/>
    </xf>
    <xf numFmtId="3" fontId="0" fillId="2" borderId="1" xfId="0" applyNumberFormat="1" applyFill="1" applyBorder="1" applyAlignment="1">
      <alignment horizontal="right" vertical="center" indent="6"/>
    </xf>
    <xf numFmtId="164" fontId="0" fillId="0" borderId="15" xfId="0" applyNumberFormat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right" vertical="center" indent="2"/>
    </xf>
    <xf numFmtId="164" fontId="0" fillId="2" borderId="1" xfId="0" applyNumberFormat="1" applyFill="1" applyBorder="1" applyAlignment="1">
      <alignment horizontal="right" vertical="center" indent="2"/>
    </xf>
    <xf numFmtId="164" fontId="0" fillId="0" borderId="12" xfId="0" applyNumberFormat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right" vertical="center" indent="2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 vertical="center" indent="4"/>
    </xf>
    <xf numFmtId="164" fontId="0" fillId="2" borderId="6" xfId="0" applyNumberFormat="1" applyFill="1" applyBorder="1" applyAlignment="1">
      <alignment horizontal="right" vertical="center" indent="4"/>
    </xf>
    <xf numFmtId="164" fontId="0" fillId="0" borderId="6" xfId="0" applyNumberFormat="1" applyBorder="1" applyAlignment="1">
      <alignment horizontal="right" vertical="center" indent="4"/>
    </xf>
    <xf numFmtId="164" fontId="0" fillId="0" borderId="8" xfId="0" applyNumberFormat="1" applyFill="1" applyBorder="1" applyAlignment="1">
      <alignment horizontal="right" vertical="center" indent="4"/>
    </xf>
    <xf numFmtId="164" fontId="0" fillId="0" borderId="1" xfId="0" applyNumberFormat="1" applyFill="1" applyBorder="1" applyAlignment="1">
      <alignment horizontal="right" vertical="center" indent="4"/>
    </xf>
    <xf numFmtId="3" fontId="3" fillId="0" borderId="0" xfId="0" applyNumberFormat="1" applyFont="1" applyAlignment="1">
      <alignment vertical="center"/>
    </xf>
    <xf numFmtId="0" fontId="0" fillId="0" borderId="5" xfId="0" applyFill="1" applyBorder="1" applyAlignment="1">
      <alignment horizontal="right" vertical="center" indent="4"/>
    </xf>
    <xf numFmtId="0" fontId="0" fillId="2" borderId="5" xfId="0" applyFill="1" applyBorder="1" applyAlignment="1">
      <alignment horizontal="right" vertical="center" indent="4"/>
    </xf>
    <xf numFmtId="0" fontId="0" fillId="0" borderId="5" xfId="0" applyBorder="1" applyAlignment="1">
      <alignment horizontal="right" vertical="center" indent="4"/>
    </xf>
    <xf numFmtId="0" fontId="0" fillId="2" borderId="7" xfId="0" applyFill="1" applyBorder="1" applyAlignment="1">
      <alignment horizontal="right" vertical="center" indent="4"/>
    </xf>
    <xf numFmtId="164" fontId="0" fillId="2" borderId="8" xfId="0" applyNumberFormat="1" applyFill="1" applyBorder="1" applyAlignment="1">
      <alignment horizontal="right" vertical="center" indent="4"/>
    </xf>
    <xf numFmtId="4" fontId="3" fillId="0" borderId="0" xfId="0" applyNumberFormat="1" applyFont="1" applyAlignment="1">
      <alignment horizontal="left" vertical="center"/>
    </xf>
    <xf numFmtId="0" fontId="1" fillId="0" borderId="20" xfId="0" applyFont="1" applyBorder="1" applyAlignment="1">
      <alignment horizontal="right" vertical="center" wrapText="1" indent="5"/>
    </xf>
    <xf numFmtId="164" fontId="0" fillId="0" borderId="1" xfId="0" applyNumberFormat="1" applyFill="1" applyBorder="1" applyAlignment="1">
      <alignment horizontal="right" vertical="center" indent="5"/>
    </xf>
    <xf numFmtId="164" fontId="4" fillId="0" borderId="0" xfId="0" applyNumberFormat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 indent="5"/>
    </xf>
    <xf numFmtId="3" fontId="0" fillId="0" borderId="13" xfId="0" applyNumberForma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 vertical="center" indent="5"/>
    </xf>
    <xf numFmtId="164" fontId="0" fillId="2" borderId="6" xfId="0" applyNumberFormat="1" applyFill="1" applyBorder="1" applyAlignment="1">
      <alignment horizontal="right" vertical="center" indent="5"/>
    </xf>
    <xf numFmtId="164" fontId="0" fillId="0" borderId="6" xfId="0" applyNumberFormat="1" applyBorder="1" applyAlignment="1">
      <alignment horizontal="right" vertical="center" indent="5"/>
    </xf>
    <xf numFmtId="164" fontId="0" fillId="0" borderId="6" xfId="0" applyNumberFormat="1" applyFont="1" applyBorder="1" applyAlignment="1">
      <alignment horizontal="right" vertical="center" indent="5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 indent="3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right" vertical="center" wrapText="1" indent="5"/>
    </xf>
    <xf numFmtId="0" fontId="0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0" fillId="3" borderId="0" xfId="0" applyFill="1" applyBorder="1" applyAlignment="1">
      <alignment horizontal="left" vertical="center" indent="1"/>
    </xf>
    <xf numFmtId="3" fontId="0" fillId="3" borderId="5" xfId="0" applyNumberFormat="1" applyFill="1" applyBorder="1" applyAlignment="1">
      <alignment horizontal="right" vertical="center" indent="2"/>
    </xf>
    <xf numFmtId="164" fontId="0" fillId="3" borderId="6" xfId="0" applyNumberFormat="1" applyFill="1" applyBorder="1" applyAlignment="1">
      <alignment horizontal="right" vertical="center" indent="2"/>
    </xf>
    <xf numFmtId="164" fontId="0" fillId="3" borderId="0" xfId="0" applyNumberFormat="1" applyFill="1" applyBorder="1" applyAlignment="1">
      <alignment horizontal="right" vertical="center" indent="2"/>
    </xf>
    <xf numFmtId="0" fontId="0" fillId="2" borderId="1" xfId="0" applyFill="1" applyBorder="1" applyAlignment="1">
      <alignment horizontal="left" vertical="center" indent="1"/>
    </xf>
    <xf numFmtId="3" fontId="0" fillId="3" borderId="0" xfId="0" applyNumberFormat="1" applyFill="1" applyBorder="1" applyAlignment="1">
      <alignment horizontal="right" vertical="center" indent="3"/>
    </xf>
    <xf numFmtId="3" fontId="0" fillId="3" borderId="13" xfId="0" applyNumberFormat="1" applyFill="1" applyBorder="1" applyAlignment="1">
      <alignment horizontal="right" vertical="center" indent="3"/>
    </xf>
    <xf numFmtId="3" fontId="0" fillId="3" borderId="14" xfId="0" applyNumberFormat="1" applyFill="1" applyBorder="1" applyAlignment="1">
      <alignment horizontal="right" vertical="center" indent="3"/>
    </xf>
    <xf numFmtId="164" fontId="0" fillId="3" borderId="14" xfId="0" applyNumberFormat="1" applyFill="1" applyBorder="1" applyAlignment="1">
      <alignment horizontal="right" vertical="center" indent="3"/>
    </xf>
    <xf numFmtId="3" fontId="0" fillId="3" borderId="5" xfId="0" applyNumberFormat="1" applyFill="1" applyBorder="1" applyAlignment="1">
      <alignment horizontal="right" vertical="center" indent="3"/>
    </xf>
    <xf numFmtId="164" fontId="0" fillId="3" borderId="0" xfId="0" applyNumberFormat="1" applyFill="1" applyBorder="1" applyAlignment="1">
      <alignment horizontal="right" vertical="center" indent="3"/>
    </xf>
    <xf numFmtId="3" fontId="0" fillId="3" borderId="16" xfId="0" applyNumberFormat="1" applyFill="1" applyBorder="1" applyAlignment="1">
      <alignment horizontal="right" vertical="center" indent="3"/>
    </xf>
    <xf numFmtId="3" fontId="0" fillId="3" borderId="20" xfId="0" applyNumberFormat="1" applyFill="1" applyBorder="1" applyAlignment="1">
      <alignment horizontal="right" vertical="center" indent="3"/>
    </xf>
    <xf numFmtId="164" fontId="0" fillId="3" borderId="20" xfId="0" applyNumberFormat="1" applyFill="1" applyBorder="1" applyAlignment="1">
      <alignment horizontal="right" vertical="center" indent="3"/>
    </xf>
    <xf numFmtId="3" fontId="0" fillId="3" borderId="7" xfId="0" applyNumberFormat="1" applyFill="1" applyBorder="1" applyAlignment="1">
      <alignment horizontal="right" vertical="center" indent="3"/>
    </xf>
    <xf numFmtId="3" fontId="0" fillId="3" borderId="1" xfId="0" applyNumberFormat="1" applyFill="1" applyBorder="1" applyAlignment="1">
      <alignment horizontal="right" vertical="center" indent="3"/>
    </xf>
    <xf numFmtId="164" fontId="0" fillId="3" borderId="1" xfId="0" applyNumberFormat="1" applyFill="1" applyBorder="1" applyAlignment="1">
      <alignment horizontal="right" vertical="center" indent="3"/>
    </xf>
    <xf numFmtId="3" fontId="0" fillId="2" borderId="11" xfId="0" applyNumberFormat="1" applyFill="1" applyBorder="1" applyAlignment="1">
      <alignment horizontal="right" vertical="center" indent="3"/>
    </xf>
    <xf numFmtId="164" fontId="0" fillId="2" borderId="10" xfId="0" applyNumberFormat="1" applyFill="1" applyBorder="1" applyAlignment="1">
      <alignment horizontal="right" vertical="center" indent="3"/>
    </xf>
    <xf numFmtId="0" fontId="0" fillId="0" borderId="0" xfId="0" applyAlignment="1"/>
    <xf numFmtId="0" fontId="0" fillId="0" borderId="0" xfId="0" applyAlignment="1">
      <alignment vertical="top"/>
    </xf>
    <xf numFmtId="3" fontId="0" fillId="3" borderId="0" xfId="0" applyNumberFormat="1" applyFont="1" applyFill="1" applyBorder="1" applyAlignment="1">
      <alignment horizontal="right" vertical="center" indent="4"/>
    </xf>
    <xf numFmtId="1" fontId="0" fillId="3" borderId="0" xfId="0" applyNumberFormat="1" applyFont="1" applyFill="1" applyBorder="1" applyAlignment="1">
      <alignment horizontal="right" vertical="center" indent="4"/>
    </xf>
    <xf numFmtId="164" fontId="0" fillId="3" borderId="0" xfId="0" applyNumberFormat="1" applyFont="1" applyFill="1" applyBorder="1" applyAlignment="1">
      <alignment horizontal="right" vertical="center" indent="4"/>
    </xf>
    <xf numFmtId="166" fontId="0" fillId="3" borderId="0" xfId="0" applyNumberFormat="1" applyFont="1" applyFill="1" applyBorder="1" applyAlignment="1">
      <alignment horizontal="right" vertical="center" indent="4"/>
    </xf>
    <xf numFmtId="3" fontId="0" fillId="2" borderId="0" xfId="0" applyNumberFormat="1" applyFont="1" applyFill="1" applyBorder="1" applyAlignment="1">
      <alignment horizontal="right" vertical="center" indent="4"/>
    </xf>
    <xf numFmtId="1" fontId="0" fillId="2" borderId="0" xfId="0" applyNumberFormat="1" applyFont="1" applyFill="1" applyBorder="1" applyAlignment="1">
      <alignment horizontal="right" vertical="center" indent="4"/>
    </xf>
    <xf numFmtId="166" fontId="0" fillId="2" borderId="0" xfId="0" applyNumberFormat="1" applyFont="1" applyFill="1" applyBorder="1" applyAlignment="1">
      <alignment horizontal="right" vertical="center" indent="4"/>
    </xf>
    <xf numFmtId="3" fontId="0" fillId="3" borderId="1" xfId="0" applyNumberFormat="1" applyFont="1" applyFill="1" applyBorder="1" applyAlignment="1">
      <alignment horizontal="right" vertical="center" indent="4"/>
    </xf>
    <xf numFmtId="1" fontId="0" fillId="3" borderId="1" xfId="0" applyNumberFormat="1" applyFont="1" applyFill="1" applyBorder="1" applyAlignment="1">
      <alignment horizontal="right" vertical="center" indent="4"/>
    </xf>
    <xf numFmtId="164" fontId="0" fillId="3" borderId="1" xfId="0" applyNumberFormat="1" applyFont="1" applyFill="1" applyBorder="1" applyAlignment="1">
      <alignment horizontal="right" vertical="center" indent="4"/>
    </xf>
    <xf numFmtId="166" fontId="0" fillId="3" borderId="1" xfId="0" applyNumberFormat="1" applyFont="1" applyFill="1" applyBorder="1" applyAlignment="1">
      <alignment horizontal="right" vertical="center" indent="4"/>
    </xf>
    <xf numFmtId="0" fontId="12" fillId="0" borderId="0" xfId="0" applyFont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 indent="4"/>
    </xf>
    <xf numFmtId="3" fontId="0" fillId="0" borderId="5" xfId="0" applyNumberFormat="1" applyFont="1" applyFill="1" applyBorder="1" applyAlignment="1">
      <alignment horizontal="right" vertical="center" indent="4"/>
    </xf>
    <xf numFmtId="3" fontId="0" fillId="2" borderId="5" xfId="0" applyNumberFormat="1" applyFont="1" applyFill="1" applyBorder="1" applyAlignment="1">
      <alignment horizontal="right" vertical="center" indent="4"/>
    </xf>
    <xf numFmtId="3" fontId="0" fillId="2" borderId="11" xfId="0" applyNumberFormat="1" applyFont="1" applyFill="1" applyBorder="1" applyAlignment="1">
      <alignment horizontal="right" vertical="center" indent="4"/>
    </xf>
    <xf numFmtId="164" fontId="0" fillId="2" borderId="12" xfId="0" applyNumberFormat="1" applyFont="1" applyFill="1" applyBorder="1" applyAlignment="1">
      <alignment horizontal="right" vertical="center" indent="4"/>
    </xf>
    <xf numFmtId="164" fontId="0" fillId="2" borderId="10" xfId="0" applyNumberFormat="1" applyFont="1" applyFill="1" applyBorder="1" applyAlignment="1">
      <alignment horizontal="right" vertical="center" indent="4"/>
    </xf>
    <xf numFmtId="0" fontId="1" fillId="0" borderId="2" xfId="0" applyFont="1" applyFill="1" applyBorder="1" applyAlignment="1">
      <alignment horizontal="left" vertical="center" indent="1"/>
    </xf>
    <xf numFmtId="0" fontId="0" fillId="3" borderId="10" xfId="0" applyFill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3" fontId="0" fillId="3" borderId="0" xfId="0" applyNumberFormat="1" applyFill="1" applyBorder="1" applyAlignment="1">
      <alignment horizontal="right" vertical="center" indent="1"/>
    </xf>
    <xf numFmtId="3" fontId="0" fillId="2" borderId="0" xfId="0" applyNumberFormat="1" applyFill="1" applyBorder="1" applyAlignment="1">
      <alignment horizontal="right" vertical="center" indent="1"/>
    </xf>
    <xf numFmtId="3" fontId="0" fillId="3" borderId="10" xfId="0" applyNumberForma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164" fontId="0" fillId="0" borderId="8" xfId="0" applyNumberFormat="1" applyFont="1" applyFill="1" applyBorder="1" applyAlignment="1">
      <alignment horizontal="right" vertical="center" indent="3"/>
    </xf>
    <xf numFmtId="164" fontId="0" fillId="0" borderId="1" xfId="0" applyNumberFormat="1" applyFont="1" applyFill="1" applyBorder="1" applyAlignment="1">
      <alignment horizontal="right" vertical="center" indent="3"/>
    </xf>
    <xf numFmtId="3" fontId="0" fillId="0" borderId="0" xfId="0" applyNumberFormat="1" applyAlignment="1">
      <alignment horizontal="right" vertical="center" indent="3"/>
    </xf>
    <xf numFmtId="0" fontId="0" fillId="0" borderId="0" xfId="0" applyAlignment="1">
      <alignment horizontal="right" vertical="center" indent="3"/>
    </xf>
    <xf numFmtId="0" fontId="0" fillId="0" borderId="0" xfId="0" applyAlignment="1">
      <alignment horizontal="right" indent="3"/>
    </xf>
    <xf numFmtId="164" fontId="0" fillId="0" borderId="1" xfId="0" applyNumberFormat="1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64" fontId="0" fillId="0" borderId="6" xfId="0" applyNumberFormat="1" applyFill="1" applyBorder="1" applyAlignment="1">
      <alignment horizontal="right" vertical="center" indent="3"/>
    </xf>
    <xf numFmtId="164" fontId="0" fillId="2" borderId="6" xfId="0" applyNumberFormat="1" applyFill="1" applyBorder="1" applyAlignment="1">
      <alignment horizontal="right" vertical="center" indent="3"/>
    </xf>
    <xf numFmtId="164" fontId="0" fillId="0" borderId="6" xfId="0" applyNumberFormat="1" applyBorder="1" applyAlignment="1">
      <alignment horizontal="right" vertical="center" indent="3"/>
    </xf>
    <xf numFmtId="3" fontId="0" fillId="2" borderId="7" xfId="0" applyNumberFormat="1" applyFill="1" applyBorder="1" applyAlignment="1">
      <alignment horizontal="right" vertical="center" indent="3"/>
    </xf>
    <xf numFmtId="164" fontId="0" fillId="2" borderId="1" xfId="0" applyNumberFormat="1" applyFill="1" applyBorder="1" applyAlignment="1">
      <alignment horizontal="right" vertical="center" indent="3"/>
    </xf>
    <xf numFmtId="164" fontId="0" fillId="2" borderId="8" xfId="0" applyNumberFormat="1" applyFill="1" applyBorder="1" applyAlignment="1">
      <alignment horizontal="right" vertical="center" indent="3"/>
    </xf>
    <xf numFmtId="3" fontId="0" fillId="0" borderId="0" xfId="0" applyNumberFormat="1" applyFill="1" applyBorder="1" applyAlignment="1">
      <alignment horizontal="right" vertical="center" indent="4"/>
    </xf>
    <xf numFmtId="3" fontId="0" fillId="2" borderId="0" xfId="0" applyNumberFormat="1" applyFill="1" applyBorder="1" applyAlignment="1">
      <alignment horizontal="right" vertical="center" indent="4"/>
    </xf>
    <xf numFmtId="3" fontId="0" fillId="0" borderId="0" xfId="0" applyNumberFormat="1" applyBorder="1" applyAlignment="1">
      <alignment horizontal="right" vertical="center" indent="4"/>
    </xf>
    <xf numFmtId="4" fontId="0" fillId="2" borderId="0" xfId="0" applyNumberFormat="1" applyFill="1" applyBorder="1" applyAlignment="1">
      <alignment horizontal="right" vertical="center" indent="3"/>
    </xf>
    <xf numFmtId="4" fontId="0" fillId="0" borderId="0" xfId="0" applyNumberFormat="1" applyFill="1" applyBorder="1" applyAlignment="1">
      <alignment horizontal="right" vertical="center" indent="3"/>
    </xf>
    <xf numFmtId="4" fontId="0" fillId="2" borderId="0" xfId="0" applyNumberFormat="1" applyFont="1" applyFill="1" applyBorder="1" applyAlignment="1">
      <alignment horizontal="right" vertical="center" indent="3"/>
    </xf>
    <xf numFmtId="4" fontId="0" fillId="0" borderId="1" xfId="0" applyNumberFormat="1" applyFill="1" applyBorder="1" applyAlignment="1">
      <alignment horizontal="right" vertical="center" indent="3"/>
    </xf>
    <xf numFmtId="0" fontId="0" fillId="0" borderId="16" xfId="0" applyFill="1" applyBorder="1" applyAlignment="1">
      <alignment horizontal="right" vertical="center" indent="5"/>
    </xf>
    <xf numFmtId="0" fontId="0" fillId="2" borderId="5" xfId="0" applyFill="1" applyBorder="1" applyAlignment="1">
      <alignment horizontal="right" vertical="center" indent="5"/>
    </xf>
    <xf numFmtId="0" fontId="0" fillId="0" borderId="5" xfId="0" applyBorder="1" applyAlignment="1">
      <alignment horizontal="right" vertical="center" indent="5"/>
    </xf>
    <xf numFmtId="0" fontId="0" fillId="0" borderId="5" xfId="0" applyFont="1" applyBorder="1" applyAlignment="1">
      <alignment horizontal="right" vertical="center" indent="5"/>
    </xf>
    <xf numFmtId="0" fontId="0" fillId="0" borderId="7" xfId="0" applyFill="1" applyBorder="1" applyAlignment="1">
      <alignment horizontal="right" vertical="center" indent="5"/>
    </xf>
    <xf numFmtId="164" fontId="0" fillId="0" borderId="8" xfId="0" applyNumberFormat="1" applyFill="1" applyBorder="1" applyAlignment="1">
      <alignment horizontal="right" vertical="center" indent="5"/>
    </xf>
    <xf numFmtId="3" fontId="0" fillId="0" borderId="7" xfId="0" applyNumberFormat="1" applyFill="1" applyBorder="1" applyAlignment="1">
      <alignment horizontal="right" vertical="center" indent="5"/>
    </xf>
    <xf numFmtId="3" fontId="0" fillId="0" borderId="7" xfId="0" applyNumberFormat="1" applyBorder="1" applyAlignment="1">
      <alignment horizontal="right" vertical="center" indent="4"/>
    </xf>
    <xf numFmtId="164" fontId="0" fillId="0" borderId="1" xfId="0" applyNumberFormat="1" applyBorder="1" applyAlignment="1">
      <alignment horizontal="right" vertical="center" indent="4"/>
    </xf>
    <xf numFmtId="3" fontId="0" fillId="0" borderId="1" xfId="0" applyNumberFormat="1" applyBorder="1" applyAlignment="1">
      <alignment horizontal="right" vertical="center" indent="4"/>
    </xf>
    <xf numFmtId="164" fontId="0" fillId="0" borderId="8" xfId="0" applyNumberFormat="1" applyBorder="1" applyAlignment="1">
      <alignment horizontal="right" vertical="center" indent="4"/>
    </xf>
    <xf numFmtId="0" fontId="0" fillId="0" borderId="1" xfId="0" applyFill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3"/>
    </xf>
    <xf numFmtId="0" fontId="0" fillId="0" borderId="0" xfId="0" applyFill="1" applyBorder="1" applyAlignment="1">
      <alignment horizontal="left" vertical="center" indent="3"/>
    </xf>
    <xf numFmtId="0" fontId="0" fillId="2" borderId="0" xfId="0" applyFont="1" applyFill="1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0" fillId="0" borderId="0" xfId="0" applyFont="1" applyBorder="1" applyAlignment="1">
      <alignment horizontal="left" vertical="center" indent="3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20" xfId="0" applyFill="1" applyBorder="1" applyAlignment="1">
      <alignment horizontal="left" vertical="center" indent="1"/>
    </xf>
    <xf numFmtId="3" fontId="0" fillId="0" borderId="16" xfId="0" applyNumberFormat="1" applyFill="1" applyBorder="1" applyAlignment="1">
      <alignment horizontal="right" vertical="center" indent="4"/>
    </xf>
    <xf numFmtId="164" fontId="0" fillId="0" borderId="20" xfId="0" applyNumberFormat="1" applyFill="1" applyBorder="1" applyAlignment="1">
      <alignment horizontal="right" vertical="center" indent="4"/>
    </xf>
    <xf numFmtId="164" fontId="0" fillId="0" borderId="19" xfId="0" applyNumberFormat="1" applyFill="1" applyBorder="1" applyAlignment="1">
      <alignment horizontal="right" vertical="center" indent="4"/>
    </xf>
    <xf numFmtId="3" fontId="0" fillId="0" borderId="11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0" xfId="0" applyNumberFormat="1" applyBorder="1" applyAlignment="1">
      <alignment horizontal="right" vertical="center" indent="3"/>
    </xf>
    <xf numFmtId="3" fontId="0" fillId="0" borderId="20" xfId="0" applyNumberFormat="1" applyFont="1" applyBorder="1" applyAlignment="1">
      <alignment horizontal="right" vertical="center" indent="4"/>
    </xf>
    <xf numFmtId="164" fontId="0" fillId="0" borderId="19" xfId="0" applyNumberFormat="1" applyFont="1" applyBorder="1" applyAlignment="1">
      <alignment horizontal="right" vertical="center" indent="4"/>
    </xf>
    <xf numFmtId="1" fontId="0" fillId="0" borderId="5" xfId="0" applyNumberFormat="1" applyFont="1" applyBorder="1" applyAlignment="1">
      <alignment horizontal="right" vertical="center" indent="4"/>
    </xf>
    <xf numFmtId="1" fontId="0" fillId="2" borderId="5" xfId="0" applyNumberFormat="1" applyFont="1" applyFill="1" applyBorder="1" applyAlignment="1">
      <alignment horizontal="right" vertical="center" indent="4"/>
    </xf>
    <xf numFmtId="3" fontId="0" fillId="0" borderId="0" xfId="0" applyNumberFormat="1" applyFont="1" applyBorder="1" applyAlignment="1">
      <alignment horizontal="right" vertical="center" indent="4"/>
    </xf>
    <xf numFmtId="3" fontId="0" fillId="0" borderId="7" xfId="0" applyNumberFormat="1" applyFont="1" applyBorder="1" applyAlignment="1">
      <alignment horizontal="right" vertical="center" indent="4"/>
    </xf>
    <xf numFmtId="3" fontId="0" fillId="0" borderId="1" xfId="0" applyNumberFormat="1" applyFont="1" applyBorder="1" applyAlignment="1">
      <alignment horizontal="right" vertical="center" indent="4"/>
    </xf>
    <xf numFmtId="164" fontId="0" fillId="0" borderId="8" xfId="0" applyNumberFormat="1" applyFont="1" applyBorder="1" applyAlignment="1">
      <alignment horizontal="right" vertical="center" indent="4"/>
    </xf>
    <xf numFmtId="164" fontId="0" fillId="0" borderId="1" xfId="0" applyNumberFormat="1" applyFont="1" applyBorder="1" applyAlignment="1">
      <alignment horizontal="right" vertical="center" indent="4"/>
    </xf>
    <xf numFmtId="1" fontId="0" fillId="0" borderId="7" xfId="0" applyNumberFormat="1" applyFont="1" applyBorder="1" applyAlignment="1">
      <alignment horizontal="right" vertical="center" indent="4"/>
    </xf>
    <xf numFmtId="3" fontId="0" fillId="0" borderId="20" xfId="0" applyNumberFormat="1" applyFont="1" applyFill="1" applyBorder="1" applyAlignment="1">
      <alignment horizontal="right" vertical="center" indent="4"/>
    </xf>
    <xf numFmtId="164" fontId="0" fillId="0" borderId="20" xfId="0" applyNumberFormat="1" applyFont="1" applyFill="1" applyBorder="1" applyAlignment="1">
      <alignment horizontal="right" vertical="center" indent="4"/>
    </xf>
    <xf numFmtId="164" fontId="0" fillId="0" borderId="6" xfId="0" applyNumberFormat="1" applyFont="1" applyFill="1" applyBorder="1" applyAlignment="1">
      <alignment horizontal="right" vertical="center" indent="4"/>
    </xf>
    <xf numFmtId="3" fontId="0" fillId="0" borderId="0" xfId="0" applyNumberFormat="1" applyFont="1" applyFill="1" applyBorder="1" applyAlignment="1">
      <alignment horizontal="right" vertical="center" indent="4"/>
    </xf>
    <xf numFmtId="167" fontId="0" fillId="2" borderId="6" xfId="0" applyNumberFormat="1" applyFont="1" applyFill="1" applyBorder="1" applyAlignment="1">
      <alignment horizontal="right" vertical="center" indent="4"/>
    </xf>
    <xf numFmtId="167" fontId="0" fillId="2" borderId="0" xfId="0" applyNumberFormat="1" applyFont="1" applyFill="1" applyBorder="1" applyAlignment="1">
      <alignment horizontal="right" vertical="center" indent="4"/>
    </xf>
    <xf numFmtId="3" fontId="0" fillId="0" borderId="1" xfId="0" applyNumberFormat="1" applyFont="1" applyFill="1" applyBorder="1" applyAlignment="1">
      <alignment horizontal="right" vertical="center" indent="3"/>
    </xf>
    <xf numFmtId="3" fontId="13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" fillId="0" borderId="2" xfId="0" applyNumberFormat="1" applyFont="1" applyFill="1" applyBorder="1" applyAlignment="1">
      <alignment horizontal="right" vertical="center" indent="3"/>
    </xf>
    <xf numFmtId="164" fontId="0" fillId="3" borderId="10" xfId="0" applyNumberFormat="1" applyFill="1" applyBorder="1" applyAlignment="1">
      <alignment horizontal="right" vertical="center" indent="3"/>
    </xf>
    <xf numFmtId="164" fontId="0" fillId="0" borderId="17" xfId="0" applyNumberFormat="1" applyBorder="1" applyAlignment="1">
      <alignment vertical="center"/>
    </xf>
    <xf numFmtId="0" fontId="0" fillId="2" borderId="0" xfId="0" quotePrefix="1" applyFont="1" applyFill="1" applyBorder="1" applyAlignment="1">
      <alignment horizontal="left" vertical="center" indent="1"/>
    </xf>
    <xf numFmtId="0" fontId="0" fillId="0" borderId="0" xfId="0" quotePrefix="1" applyFont="1" applyBorder="1" applyAlignment="1">
      <alignment horizontal="left" vertical="center" indent="1"/>
    </xf>
    <xf numFmtId="0" fontId="0" fillId="2" borderId="0" xfId="0" quotePrefix="1" applyFill="1" applyBorder="1" applyAlignment="1">
      <alignment horizontal="left" vertical="center" indent="1"/>
    </xf>
    <xf numFmtId="0" fontId="0" fillId="3" borderId="0" xfId="0" quotePrefix="1" applyFill="1" applyBorder="1" applyAlignment="1">
      <alignment horizontal="left" vertical="center" indent="1"/>
    </xf>
    <xf numFmtId="0" fontId="0" fillId="0" borderId="0" xfId="0" quotePrefix="1" applyFont="1" applyFill="1" applyBorder="1" applyAlignment="1">
      <alignment horizontal="left" vertical="center" indent="1"/>
    </xf>
    <xf numFmtId="0" fontId="0" fillId="2" borderId="0" xfId="0" quotePrefix="1" applyFont="1" applyFill="1" applyBorder="1" applyAlignment="1">
      <alignment horizontal="left" vertical="center" wrapText="1" indent="1"/>
    </xf>
    <xf numFmtId="0" fontId="0" fillId="0" borderId="0" xfId="0" quotePrefix="1" applyBorder="1" applyAlignment="1">
      <alignment horizontal="left" vertical="center" indent="1"/>
    </xf>
    <xf numFmtId="0" fontId="0" fillId="0" borderId="0" xfId="0" quotePrefix="1" applyFill="1" applyBorder="1" applyAlignment="1">
      <alignment horizontal="left" vertical="center" indent="1"/>
    </xf>
    <xf numFmtId="3" fontId="0" fillId="0" borderId="0" xfId="0" quotePrefix="1" applyNumberFormat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0" fontId="0" fillId="0" borderId="0" xfId="0" quotePrefix="1"/>
    <xf numFmtId="0" fontId="1" fillId="0" borderId="18" xfId="0" applyFont="1" applyBorder="1" applyAlignment="1">
      <alignment horizontal="left" vertical="center" wrapText="1" indent="1"/>
    </xf>
    <xf numFmtId="0" fontId="0" fillId="3" borderId="14" xfId="0" applyFill="1" applyBorder="1" applyAlignment="1">
      <alignment horizontal="left" vertical="center" indent="1"/>
    </xf>
    <xf numFmtId="0" fontId="0" fillId="3" borderId="20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17" fillId="0" borderId="0" xfId="0" applyFont="1"/>
    <xf numFmtId="0" fontId="13" fillId="0" borderId="0" xfId="1" quotePrefix="1" applyAlignment="1">
      <alignment horizontal="left" vertical="top" wrapText="1"/>
    </xf>
    <xf numFmtId="0" fontId="13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Font="1" applyFill="1" applyBorder="1" applyAlignment="1">
      <alignment horizontal="left" vertical="center" wrapText="1" indent="1"/>
    </xf>
    <xf numFmtId="0" fontId="0" fillId="0" borderId="15" xfId="0" applyFont="1" applyFill="1" applyBorder="1" applyAlignment="1">
      <alignment horizontal="left" vertical="center" wrapText="1" indent="1"/>
    </xf>
    <xf numFmtId="0" fontId="0" fillId="0" borderId="0" xfId="0" quotePrefix="1" applyFont="1" applyFill="1" applyAlignment="1">
      <alignment horizontal="left" vertical="center" wrapTex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3" fontId="0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3" fontId="13" fillId="0" borderId="0" xfId="1" quotePrefix="1" applyNumberFormat="1" applyAlignment="1">
      <alignment horizontal="left" vertical="center" wrapText="1"/>
    </xf>
    <xf numFmtId="3" fontId="13" fillId="0" borderId="0" xfId="1" applyNumberFormat="1" applyFont="1" applyAlignment="1">
      <alignment horizontal="left" vertical="top" wrapText="1"/>
    </xf>
    <xf numFmtId="3" fontId="13" fillId="0" borderId="0" xfId="1" applyNumberFormat="1" applyFont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4" xfId="0" applyFont="1" applyFill="1" applyBorder="1" applyAlignment="1">
      <alignment horizontal="left" vertical="center" indent="1"/>
    </xf>
    <xf numFmtId="0" fontId="1" fillId="0" borderId="12" xfId="0" applyFont="1" applyFill="1" applyBorder="1" applyAlignment="1">
      <alignment horizontal="left" vertical="center" indent="1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8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7" fontId="0" fillId="0" borderId="7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7" fontId="0" fillId="2" borderId="7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1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164" fontId="1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5">
    <cellStyle name="Hyperlink" xfId="1" builtinId="8" customBuiltin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13830</c:v>
              </c:pt>
              <c:pt idx="1">
                <c:v>8946</c:v>
              </c:pt>
              <c:pt idx="2">
                <c:v>6335</c:v>
              </c:pt>
              <c:pt idx="3">
                <c:v>5154</c:v>
              </c:pt>
              <c:pt idx="4">
                <c:v>4844</c:v>
              </c:pt>
              <c:pt idx="5">
                <c:v>4784</c:v>
              </c:pt>
              <c:pt idx="6">
                <c:v>4273</c:v>
              </c:pt>
              <c:pt idx="7">
                <c:v>3485</c:v>
              </c:pt>
              <c:pt idx="8">
                <c:v>2386</c:v>
              </c:pt>
              <c:pt idx="9">
                <c:v>2029</c:v>
              </c:pt>
              <c:pt idx="10">
                <c:v>1991</c:v>
              </c:pt>
              <c:pt idx="11">
                <c:v>2126</c:v>
              </c:pt>
              <c:pt idx="12">
                <c:v>3801</c:v>
              </c:pt>
              <c:pt idx="13">
                <c:v>3687</c:v>
              </c:pt>
              <c:pt idx="14">
                <c:v>4231</c:v>
              </c:pt>
              <c:pt idx="15">
                <c:v>6118</c:v>
              </c:pt>
              <c:pt idx="16">
                <c:v>7805</c:v>
              </c:pt>
              <c:pt idx="17">
                <c:v>11489</c:v>
              </c:pt>
              <c:pt idx="18">
                <c:v>10964</c:v>
              </c:pt>
              <c:pt idx="19">
                <c:v>14949</c:v>
              </c:pt>
              <c:pt idx="20">
                <c:v>30773</c:v>
              </c:pt>
              <c:pt idx="21">
                <c:v>33997</c:v>
              </c:pt>
              <c:pt idx="22">
                <c:v>37148</c:v>
              </c:pt>
              <c:pt idx="23">
                <c:v>27205</c:v>
              </c:pt>
              <c:pt idx="24">
                <c:v>19509</c:v>
              </c:pt>
              <c:pt idx="25">
                <c:v>15451</c:v>
              </c:pt>
              <c:pt idx="26">
                <c:v>12086</c:v>
              </c:pt>
              <c:pt idx="27">
                <c:v>10293</c:v>
              </c:pt>
              <c:pt idx="28">
                <c:v>8806</c:v>
              </c:pt>
              <c:pt idx="29">
                <c:v>7699</c:v>
              </c:pt>
              <c:pt idx="30">
                <c:v>6225</c:v>
              </c:pt>
              <c:pt idx="31">
                <c:v>5608</c:v>
              </c:pt>
              <c:pt idx="32">
                <c:v>5640</c:v>
              </c:pt>
              <c:pt idx="33">
                <c:v>6128</c:v>
              </c:pt>
              <c:pt idx="34">
                <c:v>6500</c:v>
              </c:pt>
              <c:pt idx="35">
                <c:v>7351</c:v>
              </c:pt>
              <c:pt idx="36">
                <c:v>7257</c:v>
              </c:pt>
              <c:pt idx="37">
                <c:v>9038</c:v>
              </c:pt>
              <c:pt idx="38">
                <c:v>12609</c:v>
              </c:pt>
              <c:pt idx="39">
                <c:v>14494</c:v>
              </c:pt>
              <c:pt idx="40">
                <c:v>11961</c:v>
              </c:pt>
              <c:pt idx="41">
                <c:v>10654</c:v>
              </c:pt>
            </c:numLit>
          </c:val>
          <c:smooth val="0"/>
        </c:ser>
        <c:ser>
          <c:idx val="1"/>
          <c:order val="1"/>
          <c:tx>
            <c:v>Saídas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17796</c:v>
              </c:pt>
              <c:pt idx="1">
                <c:v>15250</c:v>
              </c:pt>
              <c:pt idx="2">
                <c:v>12594</c:v>
              </c:pt>
              <c:pt idx="3">
                <c:v>9309</c:v>
              </c:pt>
              <c:pt idx="4">
                <c:v>6984</c:v>
              </c:pt>
              <c:pt idx="5">
                <c:v>6058</c:v>
              </c:pt>
              <c:pt idx="6">
                <c:v>8666</c:v>
              </c:pt>
              <c:pt idx="7">
                <c:v>8221</c:v>
              </c:pt>
              <c:pt idx="8">
                <c:v>9674</c:v>
              </c:pt>
              <c:pt idx="9">
                <c:v>9987</c:v>
              </c:pt>
              <c:pt idx="10">
                <c:v>21383</c:v>
              </c:pt>
              <c:pt idx="11">
                <c:v>3858</c:v>
              </c:pt>
              <c:pt idx="12">
                <c:v>2735</c:v>
              </c:pt>
              <c:pt idx="13">
                <c:v>2498</c:v>
              </c:pt>
              <c:pt idx="14">
                <c:v>2592</c:v>
              </c:pt>
              <c:pt idx="15">
                <c:v>3697</c:v>
              </c:pt>
              <c:pt idx="16">
                <c:v>3794</c:v>
              </c:pt>
              <c:pt idx="17">
                <c:v>4901</c:v>
              </c:pt>
              <c:pt idx="18">
                <c:v>5740</c:v>
              </c:pt>
              <c:pt idx="19">
                <c:v>7394</c:v>
              </c:pt>
              <c:pt idx="20">
                <c:v>16748</c:v>
              </c:pt>
              <c:pt idx="21">
                <c:v>23159</c:v>
              </c:pt>
              <c:pt idx="22">
                <c:v>28774</c:v>
              </c:pt>
              <c:pt idx="23">
                <c:v>27382</c:v>
              </c:pt>
              <c:pt idx="24">
                <c:v>22653</c:v>
              </c:pt>
              <c:pt idx="25">
                <c:v>16811</c:v>
              </c:pt>
              <c:pt idx="26">
                <c:v>13326</c:v>
              </c:pt>
              <c:pt idx="27">
                <c:v>11805</c:v>
              </c:pt>
              <c:pt idx="28">
                <c:v>11315</c:v>
              </c:pt>
              <c:pt idx="29">
                <c:v>8880</c:v>
              </c:pt>
              <c:pt idx="30">
                <c:v>9098</c:v>
              </c:pt>
              <c:pt idx="31">
                <c:v>7249</c:v>
              </c:pt>
              <c:pt idx="32">
                <c:v>7014</c:v>
              </c:pt>
              <c:pt idx="33">
                <c:v>6988</c:v>
              </c:pt>
              <c:pt idx="34">
                <c:v>7666</c:v>
              </c:pt>
              <c:pt idx="35">
                <c:v>8640</c:v>
              </c:pt>
              <c:pt idx="36">
                <c:v>7266</c:v>
              </c:pt>
              <c:pt idx="37">
                <c:v>6137</c:v>
              </c:pt>
              <c:pt idx="38">
                <c:v>6090</c:v>
              </c:pt>
              <c:pt idx="39">
                <c:v>7636</c:v>
              </c:pt>
              <c:pt idx="40">
                <c:v>8603</c:v>
              </c:pt>
              <c:pt idx="41">
                <c:v>8181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60992"/>
        <c:axId val="582905792"/>
      </c:lineChart>
      <c:catAx>
        <c:axId val="58466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2905792"/>
        <c:crosses val="autoZero"/>
        <c:auto val="1"/>
        <c:lblAlgn val="ctr"/>
        <c:lblOffset val="100"/>
        <c:noMultiLvlLbl val="0"/>
      </c:catAx>
      <c:valAx>
        <c:axId val="5829057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solidFill>
            <a:schemeClr val="accent1">
              <a:lumMod val="20000"/>
              <a:lumOff val="80000"/>
            </a:schemeClr>
          </a:solidFill>
          <a:ln>
            <a:noFill/>
          </a:ln>
        </c:spPr>
        <c:crossAx val="584660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7133792238234398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 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1204</c:v>
              </c:pt>
              <c:pt idx="1">
                <c:v>1428</c:v>
              </c:pt>
              <c:pt idx="2">
                <c:v>1933</c:v>
              </c:pt>
              <c:pt idx="3">
                <c:v>3138</c:v>
              </c:pt>
              <c:pt idx="4">
                <c:v>3993</c:v>
              </c:pt>
              <c:pt idx="5">
                <c:v>9632</c:v>
              </c:pt>
              <c:pt idx="6">
                <c:v>11878</c:v>
              </c:pt>
              <c:pt idx="7">
                <c:v>12379</c:v>
              </c:pt>
              <c:pt idx="8">
                <c:v>6498</c:v>
              </c:pt>
              <c:pt idx="9">
                <c:v>5600</c:v>
              </c:pt>
              <c:pt idx="10">
                <c:v>1920</c:v>
              </c:pt>
              <c:pt idx="11">
                <c:v>268</c:v>
              </c:pt>
              <c:pt idx="12">
                <c:v>20</c:v>
              </c:pt>
            </c:numLit>
          </c:val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 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-1306</c:v>
              </c:pt>
              <c:pt idx="1">
                <c:v>-1531</c:v>
              </c:pt>
              <c:pt idx="2">
                <c:v>-2088</c:v>
              </c:pt>
              <c:pt idx="3">
                <c:v>-3318</c:v>
              </c:pt>
              <c:pt idx="4">
                <c:v>-4726</c:v>
              </c:pt>
              <c:pt idx="5">
                <c:v>-12238</c:v>
              </c:pt>
              <c:pt idx="6">
                <c:v>-16485</c:v>
              </c:pt>
              <c:pt idx="7">
                <c:v>-16674</c:v>
              </c:pt>
              <c:pt idx="8">
                <c:v>-7135</c:v>
              </c:pt>
              <c:pt idx="9">
                <c:v>-5820</c:v>
              </c:pt>
              <c:pt idx="10">
                <c:v>-2479</c:v>
              </c:pt>
              <c:pt idx="11">
                <c:v>-227</c:v>
              </c:pt>
              <c:pt idx="12">
                <c:v>-11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276864"/>
        <c:axId val="585741376"/>
      </c:barChart>
      <c:catAx>
        <c:axId val="58627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>
            <a:solidFill>
              <a:schemeClr val="bg1"/>
            </a:solidFill>
          </a:ln>
        </c:spPr>
        <c:crossAx val="585741376"/>
        <c:crosses val="autoZero"/>
        <c:auto val="1"/>
        <c:lblAlgn val="ctr"/>
        <c:lblOffset val="100"/>
        <c:noMultiLvlLbl val="0"/>
      </c:catAx>
      <c:valAx>
        <c:axId val="585741376"/>
        <c:scaling>
          <c:orientation val="minMax"/>
          <c:max val="200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15875">
            <a:solidFill>
              <a:schemeClr val="tx1"/>
            </a:solidFill>
          </a:ln>
        </c:spPr>
        <c:crossAx val="586276864"/>
        <c:crosses val="autoZero"/>
        <c:crossBetween val="between"/>
        <c:majorUnit val="5000"/>
      </c:val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2"/>
              <c:pt idx="0">
                <c:v>˂ 1</c:v>
              </c:pt>
              <c:pt idx="1">
                <c:v>1-4</c:v>
              </c:pt>
              <c:pt idx="2">
                <c:v>4-6</c:v>
              </c:pt>
              <c:pt idx="3">
                <c:v>6-8</c:v>
              </c:pt>
              <c:pt idx="4">
                <c:v>8-10</c:v>
              </c:pt>
              <c:pt idx="5">
                <c:v>10-15</c:v>
              </c:pt>
              <c:pt idx="6">
                <c:v>15-20</c:v>
              </c:pt>
              <c:pt idx="7">
                <c:v>20-25</c:v>
              </c:pt>
              <c:pt idx="8">
                <c:v>25-30</c:v>
              </c:pt>
              <c:pt idx="9">
                <c:v>30-35</c:v>
              </c:pt>
              <c:pt idx="10">
                <c:v>35-40</c:v>
              </c:pt>
              <c:pt idx="11">
                <c:v>≥  40</c:v>
              </c:pt>
            </c:strLit>
          </c:cat>
          <c:val>
            <c:numLit>
              <c:formatCode>General</c:formatCode>
              <c:ptCount val="12"/>
              <c:pt idx="0">
                <c:v>4.5643587273854056</c:v>
              </c:pt>
              <c:pt idx="1">
                <c:v>13.778195909773091</c:v>
              </c:pt>
              <c:pt idx="2">
                <c:v>4.1118801753167729</c:v>
              </c:pt>
              <c:pt idx="3">
                <c:v>2.8836174390908611</c:v>
              </c:pt>
              <c:pt idx="4">
                <c:v>2.2676194102845542</c:v>
              </c:pt>
              <c:pt idx="5">
                <c:v>6.5131524912453598</c:v>
              </c:pt>
              <c:pt idx="6">
                <c:v>12.13180117823623</c:v>
              </c:pt>
              <c:pt idx="7">
                <c:v>16.316854452732411</c:v>
              </c:pt>
              <c:pt idx="8">
                <c:v>7.36584309596876</c:v>
              </c:pt>
              <c:pt idx="9">
                <c:v>3.2076697354568471</c:v>
              </c:pt>
              <c:pt idx="10">
                <c:v>6.089047181715685</c:v>
              </c:pt>
              <c:pt idx="11">
                <c:v>20.769960202794021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1"/>
        <c:axId val="584661504"/>
        <c:axId val="585743104"/>
      </c:barChart>
      <c:catAx>
        <c:axId val="5846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585743104"/>
        <c:crosses val="autoZero"/>
        <c:auto val="1"/>
        <c:lblAlgn val="ctr"/>
        <c:lblOffset val="100"/>
        <c:noMultiLvlLbl val="0"/>
      </c:catAx>
      <c:valAx>
        <c:axId val="5857431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58466150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3" l="0.70000000000000295" r="0.70000000000000295" t="0.750000000000003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3.77358490566038E-2"/>
          <c:w val="0.85691477560520302"/>
          <c:h val="0.85875930603014194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170</c:v>
              </c:pt>
              <c:pt idx="1">
                <c:v>188</c:v>
              </c:pt>
              <c:pt idx="2">
                <c:v>132</c:v>
              </c:pt>
              <c:pt idx="3">
                <c:v>160</c:v>
              </c:pt>
              <c:pt idx="4">
                <c:v>597</c:v>
              </c:pt>
              <c:pt idx="5">
                <c:v>937</c:v>
              </c:pt>
              <c:pt idx="6">
                <c:v>579</c:v>
              </c:pt>
              <c:pt idx="7">
                <c:v>353</c:v>
              </c:pt>
              <c:pt idx="8">
                <c:v>128</c:v>
              </c:pt>
              <c:pt idx="9">
                <c:v>52</c:v>
              </c:pt>
              <c:pt idx="10">
                <c:v>39</c:v>
              </c:pt>
              <c:pt idx="11">
                <c:v>7</c:v>
              </c:pt>
              <c:pt idx="12">
                <c:v>0</c:v>
              </c:pt>
            </c:numLit>
          </c:val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-185</c:v>
              </c:pt>
              <c:pt idx="1">
                <c:v>-192</c:v>
              </c:pt>
              <c:pt idx="2">
                <c:v>-150</c:v>
              </c:pt>
              <c:pt idx="3">
                <c:v>-236</c:v>
              </c:pt>
              <c:pt idx="4">
                <c:v>-839</c:v>
              </c:pt>
              <c:pt idx="5">
                <c:v>-1485</c:v>
              </c:pt>
              <c:pt idx="6">
                <c:v>-1393</c:v>
              </c:pt>
              <c:pt idx="7">
                <c:v>-991</c:v>
              </c:pt>
              <c:pt idx="8">
                <c:v>-284</c:v>
              </c:pt>
              <c:pt idx="9">
                <c:v>-64</c:v>
              </c:pt>
              <c:pt idx="10">
                <c:v>-29</c:v>
              </c:pt>
              <c:pt idx="11">
                <c:v>-5</c:v>
              </c:pt>
              <c:pt idx="12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188288"/>
        <c:axId val="585131712"/>
      </c:barChart>
      <c:catAx>
        <c:axId val="58618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>
            <a:solidFill>
              <a:schemeClr val="bg1"/>
            </a:solidFill>
          </a:ln>
        </c:spPr>
        <c:crossAx val="585131712"/>
        <c:crosses val="autoZero"/>
        <c:auto val="1"/>
        <c:lblAlgn val="ctr"/>
        <c:lblOffset val="100"/>
        <c:noMultiLvlLbl val="0"/>
      </c:catAx>
      <c:valAx>
        <c:axId val="585131712"/>
        <c:scaling>
          <c:orientation val="minMax"/>
          <c:min val="-15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188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4618068967794102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50</c:v>
              </c:pt>
              <c:pt idx="2">
                <c:v>36</c:v>
              </c:pt>
              <c:pt idx="3">
                <c:v>48</c:v>
              </c:pt>
              <c:pt idx="4">
                <c:v>246</c:v>
              </c:pt>
              <c:pt idx="5">
                <c:v>413</c:v>
              </c:pt>
              <c:pt idx="6">
                <c:v>241</c:v>
              </c:pt>
              <c:pt idx="7">
                <c:v>144</c:v>
              </c:pt>
              <c:pt idx="8">
                <c:v>95</c:v>
              </c:pt>
              <c:pt idx="9">
                <c:v>90</c:v>
              </c:pt>
              <c:pt idx="10">
                <c:v>27</c:v>
              </c:pt>
              <c:pt idx="11">
                <c:v>5</c:v>
              </c:pt>
              <c:pt idx="12">
                <c:v>0</c:v>
              </c:pt>
            </c:numLit>
          </c:val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-50</c:v>
              </c:pt>
              <c:pt idx="1">
                <c:v>-56</c:v>
              </c:pt>
              <c:pt idx="2">
                <c:v>-39</c:v>
              </c:pt>
              <c:pt idx="3">
                <c:v>-55</c:v>
              </c:pt>
              <c:pt idx="4">
                <c:v>-325</c:v>
              </c:pt>
              <c:pt idx="5">
                <c:v>-692</c:v>
              </c:pt>
              <c:pt idx="6">
                <c:v>-662</c:v>
              </c:pt>
              <c:pt idx="7">
                <c:v>-494</c:v>
              </c:pt>
              <c:pt idx="8">
                <c:v>-168</c:v>
              </c:pt>
              <c:pt idx="9">
                <c:v>-132</c:v>
              </c:pt>
              <c:pt idx="10">
                <c:v>-51</c:v>
              </c:pt>
              <c:pt idx="11">
                <c:v>-4</c:v>
              </c:pt>
              <c:pt idx="12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187264"/>
        <c:axId val="585135168"/>
      </c:barChart>
      <c:catAx>
        <c:axId val="58618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>
            <a:solidFill>
              <a:schemeClr val="bg1"/>
            </a:solidFill>
          </a:ln>
        </c:spPr>
        <c:crossAx val="585135168"/>
        <c:crosses val="autoZero"/>
        <c:auto val="1"/>
        <c:lblAlgn val="ctr"/>
        <c:lblOffset val="100"/>
        <c:noMultiLvlLbl val="0"/>
      </c:catAx>
      <c:valAx>
        <c:axId val="585135168"/>
        <c:scaling>
          <c:orientation val="minMax"/>
          <c:max val="700"/>
          <c:min val="-700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187264"/>
        <c:crosses val="autoZero"/>
        <c:crossBetween val="between"/>
        <c:majorUnit val="200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2"/>
              <c:pt idx="0">
                <c:v>&lt; 1</c:v>
              </c:pt>
              <c:pt idx="1">
                <c:v>1-4</c:v>
              </c:pt>
              <c:pt idx="2">
                <c:v>4-6</c:v>
              </c:pt>
              <c:pt idx="3">
                <c:v>6-8</c:v>
              </c:pt>
              <c:pt idx="4">
                <c:v>8-10</c:v>
              </c:pt>
              <c:pt idx="5">
                <c:v>10-15</c:v>
              </c:pt>
              <c:pt idx="6">
                <c:v>15-20</c:v>
              </c:pt>
              <c:pt idx="7">
                <c:v>20-25</c:v>
              </c:pt>
              <c:pt idx="8">
                <c:v>25-30</c:v>
              </c:pt>
              <c:pt idx="9">
                <c:v>30-35</c:v>
              </c:pt>
              <c:pt idx="10">
                <c:v>35-40</c:v>
              </c:pt>
              <c:pt idx="11">
                <c:v>40 ≤</c:v>
              </c:pt>
            </c:strLit>
          </c:cat>
          <c:val>
            <c:numLit>
              <c:formatCode>General</c:formatCode>
              <c:ptCount val="12"/>
              <c:pt idx="0">
                <c:v>17.00696613019457</c:v>
              </c:pt>
              <c:pt idx="1">
                <c:v>46.528945472015373</c:v>
              </c:pt>
              <c:pt idx="2">
                <c:v>7.1102570261830396</c:v>
              </c:pt>
              <c:pt idx="3">
                <c:v>4.3238049483545513</c:v>
              </c:pt>
              <c:pt idx="4">
                <c:v>2.378092721595003</c:v>
              </c:pt>
              <c:pt idx="5">
                <c:v>3.8914244535190972</c:v>
              </c:pt>
              <c:pt idx="6">
                <c:v>4.6360797501801576</c:v>
              </c:pt>
              <c:pt idx="7">
                <c:v>4.6601008887821278</c:v>
              </c:pt>
              <c:pt idx="8">
                <c:v>1.369204900312275</c:v>
              </c:pt>
              <c:pt idx="9">
                <c:v>0.60052846504924295</c:v>
              </c:pt>
              <c:pt idx="10">
                <c:v>1.201056930098487</c:v>
              </c:pt>
              <c:pt idx="11">
                <c:v>6.2935383137160699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851648"/>
        <c:axId val="585137472"/>
      </c:barChart>
      <c:catAx>
        <c:axId val="605851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PT"/>
          </a:p>
        </c:txPr>
        <c:crossAx val="585137472"/>
        <c:crosses val="autoZero"/>
        <c:auto val="1"/>
        <c:lblAlgn val="ctr"/>
        <c:lblOffset val="100"/>
        <c:noMultiLvlLbl val="0"/>
      </c:catAx>
      <c:valAx>
        <c:axId val="5851374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5851648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</c:spPr>
          </c:dPt>
          <c:cat>
            <c:strLit>
              <c:ptCount val="20"/>
              <c:pt idx="0">
                <c:v>Afeganistão</c:v>
              </c:pt>
              <c:pt idx="1">
                <c:v>Ucrânia</c:v>
              </c:pt>
              <c:pt idx="2">
                <c:v>Portugal</c:v>
              </c:pt>
              <c:pt idx="3">
                <c:v>Iraque</c:v>
              </c:pt>
              <c:pt idx="4">
                <c:v>Holanda</c:v>
              </c:pt>
              <c:pt idx="5">
                <c:v>Espanha</c:v>
              </c:pt>
              <c:pt idx="6">
                <c:v>Bósnia e Herzegovina</c:v>
              </c:pt>
              <c:pt idx="7">
                <c:v>Hungria</c:v>
              </c:pt>
              <c:pt idx="8">
                <c:v>Áustria</c:v>
              </c:pt>
              <c:pt idx="9">
                <c:v>Kosovo</c:v>
              </c:pt>
              <c:pt idx="10">
                <c:v>Bulgária</c:v>
              </c:pt>
              <c:pt idx="11">
                <c:v>Sérvia</c:v>
              </c:pt>
              <c:pt idx="12">
                <c:v>Federação Russa</c:v>
              </c:pt>
              <c:pt idx="13">
                <c:v>Croácia</c:v>
              </c:pt>
              <c:pt idx="14">
                <c:v>Grécia</c:v>
              </c:pt>
              <c:pt idx="15">
                <c:v>Síria</c:v>
              </c:pt>
              <c:pt idx="16">
                <c:v>Roménia</c:v>
              </c:pt>
              <c:pt idx="17">
                <c:v>Itália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131454</c:v>
              </c:pt>
              <c:pt idx="1">
                <c:v>133774</c:v>
              </c:pt>
              <c:pt idx="2">
                <c:v>133929</c:v>
              </c:pt>
              <c:pt idx="3">
                <c:v>136399</c:v>
              </c:pt>
              <c:pt idx="4">
                <c:v>147322</c:v>
              </c:pt>
              <c:pt idx="5">
                <c:v>155918</c:v>
              </c:pt>
              <c:pt idx="6">
                <c:v>167975</c:v>
              </c:pt>
              <c:pt idx="7">
                <c:v>178221</c:v>
              </c:pt>
              <c:pt idx="8">
                <c:v>181756</c:v>
              </c:pt>
              <c:pt idx="9">
                <c:v>208613</c:v>
              </c:pt>
              <c:pt idx="10">
                <c:v>226926</c:v>
              </c:pt>
              <c:pt idx="11">
                <c:v>230427</c:v>
              </c:pt>
              <c:pt idx="12">
                <c:v>230994</c:v>
              </c:pt>
              <c:pt idx="13">
                <c:v>297895</c:v>
              </c:pt>
              <c:pt idx="14">
                <c:v>339931</c:v>
              </c:pt>
              <c:pt idx="15">
                <c:v>366556</c:v>
              </c:pt>
              <c:pt idx="16">
                <c:v>452718</c:v>
              </c:pt>
              <c:pt idx="17">
                <c:v>596127</c:v>
              </c:pt>
              <c:pt idx="18">
                <c:v>740962</c:v>
              </c:pt>
              <c:pt idx="19">
                <c:v>1506113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6188800"/>
        <c:axId val="586615040"/>
      </c:barChart>
      <c:catAx>
        <c:axId val="5861888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6615040"/>
        <c:crosses val="autoZero"/>
        <c:auto val="1"/>
        <c:lblAlgn val="ctr"/>
        <c:lblOffset val="100"/>
        <c:noMultiLvlLbl val="0"/>
      </c:catAx>
      <c:valAx>
        <c:axId val="58661504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586188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6921654115470999E-2"/>
          <c:w val="0.72724178110695004"/>
          <c:h val="0.91081285506671905"/>
        </c:manualLayout>
      </c:layout>
      <c:barChart>
        <c:barDir val="bar"/>
        <c:grouping val="clustered"/>
        <c:varyColors val="0"/>
        <c:ser>
          <c:idx val="0"/>
          <c:order val="0"/>
          <c:tx>
            <c:v>Relação de masculinidade</c:v>
          </c:tx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C00000"/>
              </a:solidFill>
            </c:spPr>
          </c:dPt>
          <c:cat>
            <c:strLit>
              <c:ptCount val="21"/>
              <c:pt idx="0">
                <c:v>Ucrânia</c:v>
              </c:pt>
              <c:pt idx="1">
                <c:v>Federação Russa</c:v>
              </c:pt>
              <c:pt idx="2">
                <c:v>Sérvia</c:v>
              </c:pt>
              <c:pt idx="3">
                <c:v>Turquia</c:v>
              </c:pt>
              <c:pt idx="4">
                <c:v>Espanha</c:v>
              </c:pt>
              <c:pt idx="5">
                <c:v>Bósnia e Herzegovina</c:v>
              </c:pt>
              <c:pt idx="6">
                <c:v>Áustria</c:v>
              </c:pt>
              <c:pt idx="7">
                <c:v>Croácia</c:v>
              </c:pt>
              <c:pt idx="8">
                <c:v>Kosovo</c:v>
              </c:pt>
              <c:pt idx="9">
                <c:v>Total</c:v>
              </c:pt>
              <c:pt idx="10">
                <c:v>Polónia</c:v>
              </c:pt>
              <c:pt idx="11">
                <c:v>Grécia</c:v>
              </c:pt>
              <c:pt idx="12">
                <c:v>Bulgária</c:v>
              </c:pt>
              <c:pt idx="13">
                <c:v>Portugal</c:v>
              </c:pt>
              <c:pt idx="14">
                <c:v>Holanda</c:v>
              </c:pt>
              <c:pt idx="15">
                <c:v>Roménia</c:v>
              </c:pt>
              <c:pt idx="16">
                <c:v>Itália</c:v>
              </c:pt>
              <c:pt idx="17">
                <c:v>Hungria</c:v>
              </c:pt>
              <c:pt idx="18">
                <c:v>Iraque</c:v>
              </c:pt>
              <c:pt idx="19">
                <c:v>Afeganistão</c:v>
              </c:pt>
              <c:pt idx="20">
                <c:v>Síria</c:v>
              </c:pt>
            </c:strLit>
          </c:cat>
          <c:val>
            <c:numLit>
              <c:formatCode>General</c:formatCode>
              <c:ptCount val="21"/>
              <c:pt idx="0">
                <c:v>0.57908777562680003</c:v>
              </c:pt>
              <c:pt idx="1">
                <c:v>0.59711543780076304</c:v>
              </c:pt>
              <c:pt idx="2">
                <c:v>1.0013114697146031</c:v>
              </c:pt>
              <c:pt idx="3">
                <c:v>1.064291128188892</c:v>
              </c:pt>
              <c:pt idx="4">
                <c:v>1.0736534113578931</c:v>
              </c:pt>
              <c:pt idx="5">
                <c:v>1.082403550530596</c:v>
              </c:pt>
              <c:pt idx="6">
                <c:v>1.083808169863453</c:v>
              </c:pt>
              <c:pt idx="7">
                <c:v>1.092664662245701</c:v>
              </c:pt>
              <c:pt idx="8">
                <c:v>1.1196415326308939</c:v>
              </c:pt>
              <c:pt idx="9">
                <c:v>1.1508277407140559</c:v>
              </c:pt>
              <c:pt idx="10">
                <c:v>1.166036213539444</c:v>
              </c:pt>
              <c:pt idx="11">
                <c:v>1.198635275855378</c:v>
              </c:pt>
              <c:pt idx="12">
                <c:v>1.200025206743774</c:v>
              </c:pt>
              <c:pt idx="13">
                <c:v>1.236212452622264</c:v>
              </c:pt>
              <c:pt idx="14">
                <c:v>1.2634279744346111</c:v>
              </c:pt>
              <c:pt idx="15">
                <c:v>1.3029590855677811</c:v>
              </c:pt>
              <c:pt idx="16">
                <c:v>1.421941528260799</c:v>
              </c:pt>
              <c:pt idx="17">
                <c:v>1.503772074008513</c:v>
              </c:pt>
              <c:pt idx="18">
                <c:v>1.6698310790972619</c:v>
              </c:pt>
              <c:pt idx="19">
                <c:v>1.9356827013265441</c:v>
              </c:pt>
              <c:pt idx="20">
                <c:v>2.0744120508605359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852672"/>
        <c:axId val="586617920"/>
      </c:barChart>
      <c:catAx>
        <c:axId val="6058526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6617920"/>
        <c:crosses val="autoZero"/>
        <c:auto val="1"/>
        <c:lblAlgn val="ctr"/>
        <c:lblOffset val="100"/>
        <c:noMultiLvlLbl val="0"/>
      </c:catAx>
      <c:valAx>
        <c:axId val="5866179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60585267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71439423966178E-2"/>
          <c:w val="0.72136225551394095"/>
          <c:h val="0.89822862993790398"/>
        </c:manualLayout>
      </c:layout>
      <c:barChart>
        <c:barDir val="bar"/>
        <c:grouping val="clustered"/>
        <c:varyColors val="0"/>
        <c:ser>
          <c:idx val="0"/>
          <c:order val="0"/>
          <c:tx>
            <c:v>Idade média</c:v>
          </c:tx>
          <c:spPr>
            <a:solidFill>
              <a:schemeClr val="accent1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C00000"/>
              </a:solidFill>
            </c:spPr>
          </c:dPt>
          <c:cat>
            <c:strLit>
              <c:ptCount val="21"/>
              <c:pt idx="0">
                <c:v>Síria</c:v>
              </c:pt>
              <c:pt idx="1">
                <c:v>Afeganistão</c:v>
              </c:pt>
              <c:pt idx="2">
                <c:v>Iraque</c:v>
              </c:pt>
              <c:pt idx="3">
                <c:v>Kosovo</c:v>
              </c:pt>
              <c:pt idx="4">
                <c:v>Roménia</c:v>
              </c:pt>
              <c:pt idx="5">
                <c:v>Bulgária</c:v>
              </c:pt>
              <c:pt idx="6">
                <c:v>Hungria</c:v>
              </c:pt>
              <c:pt idx="7">
                <c:v>Polónia</c:v>
              </c:pt>
              <c:pt idx="8">
                <c:v>Sérvia</c:v>
              </c:pt>
              <c:pt idx="9">
                <c:v>Total</c:v>
              </c:pt>
              <c:pt idx="10">
                <c:v>Federação Russa</c:v>
              </c:pt>
              <c:pt idx="11">
                <c:v>Espanha</c:v>
              </c:pt>
              <c:pt idx="12">
                <c:v>Portugal</c:v>
              </c:pt>
              <c:pt idx="13">
                <c:v>Bósnia e Herzegovina</c:v>
              </c:pt>
              <c:pt idx="14">
                <c:v>Ucrânia</c:v>
              </c:pt>
              <c:pt idx="15">
                <c:v>Turquia</c:v>
              </c:pt>
              <c:pt idx="16">
                <c:v>Itália</c:v>
              </c:pt>
              <c:pt idx="17">
                <c:v>Grécia</c:v>
              </c:pt>
              <c:pt idx="18">
                <c:v>Croácia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25.7</c:v>
              </c:pt>
              <c:pt idx="1">
                <c:v>26.1</c:v>
              </c:pt>
              <c:pt idx="2">
                <c:v>27.1</c:v>
              </c:pt>
              <c:pt idx="3">
                <c:v>31.6</c:v>
              </c:pt>
              <c:pt idx="4">
                <c:v>31.9</c:v>
              </c:pt>
              <c:pt idx="5">
                <c:v>32.200000000000003</c:v>
              </c:pt>
              <c:pt idx="6">
                <c:v>36.299999999999997</c:v>
              </c:pt>
              <c:pt idx="7">
                <c:v>37</c:v>
              </c:pt>
              <c:pt idx="8">
                <c:v>37.4</c:v>
              </c:pt>
              <c:pt idx="9">
                <c:v>38.4</c:v>
              </c:pt>
              <c:pt idx="10">
                <c:v>38.799999999999997</c:v>
              </c:pt>
              <c:pt idx="11">
                <c:v>40.799999999999997</c:v>
              </c:pt>
              <c:pt idx="12">
                <c:v>42.1</c:v>
              </c:pt>
              <c:pt idx="13">
                <c:v>42.3</c:v>
              </c:pt>
              <c:pt idx="14">
                <c:v>42.6</c:v>
              </c:pt>
              <c:pt idx="15">
                <c:v>43.2</c:v>
              </c:pt>
              <c:pt idx="16">
                <c:v>43.3</c:v>
              </c:pt>
              <c:pt idx="17">
                <c:v>43.6</c:v>
              </c:pt>
              <c:pt idx="18">
                <c:v>44.9</c:v>
              </c:pt>
              <c:pt idx="19">
                <c:v>47.7</c:v>
              </c:pt>
              <c:pt idx="20">
                <c:v>50.5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004736"/>
        <c:axId val="586670656"/>
      </c:barChart>
      <c:catAx>
        <c:axId val="606004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6670656"/>
        <c:crosses val="autoZero"/>
        <c:auto val="1"/>
        <c:lblAlgn val="ctr"/>
        <c:lblOffset val="100"/>
        <c:noMultiLvlLbl val="0"/>
      </c:catAx>
      <c:valAx>
        <c:axId val="5866706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6004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203911776945"/>
          <c:y val="1.6810675122209E-2"/>
          <c:w val="0.71696899708697504"/>
          <c:h val="0.90242337164750897"/>
        </c:manualLayout>
      </c:layout>
      <c:barChart>
        <c:barDir val="bar"/>
        <c:grouping val="clustered"/>
        <c:varyColors val="0"/>
        <c:ser>
          <c:idx val="0"/>
          <c:order val="0"/>
          <c:tx>
            <c:v>Média de anos da estadia na Alemanha</c:v>
          </c:tx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C00000"/>
              </a:solidFill>
            </c:spPr>
          </c:dPt>
          <c:cat>
            <c:strLit>
              <c:ptCount val="21"/>
              <c:pt idx="0">
                <c:v>Síria</c:v>
              </c:pt>
              <c:pt idx="1">
                <c:v>Roménia</c:v>
              </c:pt>
              <c:pt idx="2">
                <c:v>Bulgária</c:v>
              </c:pt>
              <c:pt idx="3">
                <c:v>Afeganistão</c:v>
              </c:pt>
              <c:pt idx="4">
                <c:v>Iraque</c:v>
              </c:pt>
              <c:pt idx="5">
                <c:v>Hungria</c:v>
              </c:pt>
              <c:pt idx="6">
                <c:v>Polónia</c:v>
              </c:pt>
              <c:pt idx="7">
                <c:v>Federação Russa</c:v>
              </c:pt>
              <c:pt idx="8">
                <c:v>Ucrânia</c:v>
              </c:pt>
              <c:pt idx="9">
                <c:v>Kosovo</c:v>
              </c:pt>
              <c:pt idx="10">
                <c:v>Total</c:v>
              </c:pt>
              <c:pt idx="11">
                <c:v>Sérvia</c:v>
              </c:pt>
              <c:pt idx="12">
                <c:v>Espanha</c:v>
              </c:pt>
              <c:pt idx="13">
                <c:v>Portugal</c:v>
              </c:pt>
              <c:pt idx="14">
                <c:v>Bósnia e Herzegovina</c:v>
              </c:pt>
              <c:pt idx="15">
                <c:v>Holanda</c:v>
              </c:pt>
              <c:pt idx="16">
                <c:v>Croácia</c:v>
              </c:pt>
              <c:pt idx="17">
                <c:v>Grécia</c:v>
              </c:pt>
              <c:pt idx="18">
                <c:v>Itália</c:v>
              </c:pt>
              <c:pt idx="19">
                <c:v>Turquia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1.8</c:v>
              </c:pt>
              <c:pt idx="1">
                <c:v>4.4000000000000004</c:v>
              </c:pt>
              <c:pt idx="2">
                <c:v>4.8</c:v>
              </c:pt>
              <c:pt idx="3">
                <c:v>4.9000000000000004</c:v>
              </c:pt>
              <c:pt idx="4">
                <c:v>5.7</c:v>
              </c:pt>
              <c:pt idx="5">
                <c:v>6.9</c:v>
              </c:pt>
              <c:pt idx="6">
                <c:v>8.6999999999999993</c:v>
              </c:pt>
              <c:pt idx="7">
                <c:v>10.5</c:v>
              </c:pt>
              <c:pt idx="8">
                <c:v>10.9</c:v>
              </c:pt>
              <c:pt idx="9">
                <c:v>13.9</c:v>
              </c:pt>
              <c:pt idx="10">
                <c:v>16.3</c:v>
              </c:pt>
              <c:pt idx="11">
                <c:v>20</c:v>
              </c:pt>
              <c:pt idx="12">
                <c:v>20.5</c:v>
              </c:pt>
              <c:pt idx="13">
                <c:v>22.1</c:v>
              </c:pt>
              <c:pt idx="14">
                <c:v>22.3</c:v>
              </c:pt>
              <c:pt idx="15">
                <c:v>23.1</c:v>
              </c:pt>
              <c:pt idx="16">
                <c:v>24.2</c:v>
              </c:pt>
              <c:pt idx="17">
                <c:v>24.9</c:v>
              </c:pt>
              <c:pt idx="18">
                <c:v>27.2</c:v>
              </c:pt>
              <c:pt idx="19">
                <c:v>28.1</c:v>
              </c:pt>
              <c:pt idx="20">
                <c:v>28.7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064640"/>
        <c:axId val="586672960"/>
      </c:barChart>
      <c:catAx>
        <c:axId val="606064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6672960"/>
        <c:crosses val="autoZero"/>
        <c:auto val="1"/>
        <c:lblAlgn val="ctr"/>
        <c:lblOffset val="100"/>
        <c:noMultiLvlLbl val="0"/>
      </c:catAx>
      <c:valAx>
        <c:axId val="58667296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606064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229</c:v>
              </c:pt>
              <c:pt idx="1">
                <c:v>290</c:v>
              </c:pt>
              <c:pt idx="2">
                <c:v>243</c:v>
              </c:pt>
              <c:pt idx="3">
                <c:v>308</c:v>
              </c:pt>
              <c:pt idx="4">
                <c:v>293</c:v>
              </c:pt>
              <c:pt idx="5">
                <c:v>313</c:v>
              </c:pt>
              <c:pt idx="6">
                <c:v>327</c:v>
              </c:pt>
              <c:pt idx="7">
                <c:v>237</c:v>
              </c:pt>
              <c:pt idx="8">
                <c:v>297</c:v>
              </c:pt>
              <c:pt idx="9">
                <c:v>277</c:v>
              </c:pt>
              <c:pt idx="10">
                <c:v>259</c:v>
              </c:pt>
              <c:pt idx="11">
                <c:v>376</c:v>
              </c:pt>
              <c:pt idx="12">
                <c:v>444</c:v>
              </c:pt>
              <c:pt idx="13">
                <c:v>510</c:v>
              </c:pt>
              <c:pt idx="14">
                <c:v>578</c:v>
              </c:pt>
              <c:pt idx="15">
                <c:v>701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066176"/>
        <c:axId val="586674688"/>
      </c:lineChart>
      <c:catAx>
        <c:axId val="60606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6674688"/>
        <c:crosses val="autoZero"/>
        <c:auto val="1"/>
        <c:lblAlgn val="ctr"/>
        <c:lblOffset val="100"/>
        <c:noMultiLvlLbl val="0"/>
      </c:catAx>
      <c:valAx>
        <c:axId val="586674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6066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Saldo (entradas-saídas)</c:v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42"/>
              <c:pt idx="0">
                <c:v>1974</c:v>
              </c:pt>
              <c:pt idx="1">
                <c:v>1975</c:v>
              </c:pt>
              <c:pt idx="2">
                <c:v>1976</c:v>
              </c:pt>
              <c:pt idx="3">
                <c:v>1977</c:v>
              </c:pt>
              <c:pt idx="4">
                <c:v>1978</c:v>
              </c:pt>
              <c:pt idx="5">
                <c:v>1979</c:v>
              </c:pt>
              <c:pt idx="6">
                <c:v>1980</c:v>
              </c:pt>
              <c:pt idx="7">
                <c:v>1981</c:v>
              </c:pt>
              <c:pt idx="8">
                <c:v>1982</c:v>
              </c:pt>
              <c:pt idx="9">
                <c:v>1983</c:v>
              </c:pt>
              <c:pt idx="10">
                <c:v>1984</c:v>
              </c:pt>
              <c:pt idx="11">
                <c:v>1985</c:v>
              </c:pt>
              <c:pt idx="12">
                <c:v>1986</c:v>
              </c:pt>
              <c:pt idx="13">
                <c:v>1987</c:v>
              </c:pt>
              <c:pt idx="14">
                <c:v>1988</c:v>
              </c:pt>
              <c:pt idx="15">
                <c:v>1989</c:v>
              </c:pt>
              <c:pt idx="16">
                <c:v>1990</c:v>
              </c:pt>
              <c:pt idx="17">
                <c:v>1991</c:v>
              </c:pt>
              <c:pt idx="18">
                <c:v>1992</c:v>
              </c:pt>
              <c:pt idx="19">
                <c:v>1993</c:v>
              </c:pt>
              <c:pt idx="20">
                <c:v>1994</c:v>
              </c:pt>
              <c:pt idx="21">
                <c:v>1995</c:v>
              </c:pt>
              <c:pt idx="22">
                <c:v>1996</c:v>
              </c:pt>
              <c:pt idx="23">
                <c:v>1997</c:v>
              </c:pt>
              <c:pt idx="24">
                <c:v>1998</c:v>
              </c:pt>
              <c:pt idx="25">
                <c:v>1999</c:v>
              </c:pt>
              <c:pt idx="26">
                <c:v>2000</c:v>
              </c:pt>
              <c:pt idx="27">
                <c:v>2001</c:v>
              </c:pt>
              <c:pt idx="28">
                <c:v>2002</c:v>
              </c:pt>
              <c:pt idx="29">
                <c:v>2003</c:v>
              </c:pt>
              <c:pt idx="30">
                <c:v>2004</c:v>
              </c:pt>
              <c:pt idx="31">
                <c:v>2005</c:v>
              </c:pt>
              <c:pt idx="32">
                <c:v>2006</c:v>
              </c:pt>
              <c:pt idx="33">
                <c:v>2007</c:v>
              </c:pt>
              <c:pt idx="34">
                <c:v>2008</c:v>
              </c:pt>
              <c:pt idx="35">
                <c:v>2009</c:v>
              </c:pt>
              <c:pt idx="36">
                <c:v>2010</c:v>
              </c:pt>
              <c:pt idx="37">
                <c:v>2011</c:v>
              </c:pt>
              <c:pt idx="38">
                <c:v>2012</c:v>
              </c:pt>
              <c:pt idx="39">
                <c:v>2013</c:v>
              </c:pt>
              <c:pt idx="40">
                <c:v>2014</c:v>
              </c:pt>
              <c:pt idx="41">
                <c:v>2015</c:v>
              </c:pt>
            </c:strLit>
          </c:cat>
          <c:val>
            <c:numLit>
              <c:formatCode>General</c:formatCode>
              <c:ptCount val="42"/>
              <c:pt idx="0">
                <c:v>-3966</c:v>
              </c:pt>
              <c:pt idx="1">
                <c:v>-6304</c:v>
              </c:pt>
              <c:pt idx="2">
                <c:v>-6259</c:v>
              </c:pt>
              <c:pt idx="3">
                <c:v>-4155</c:v>
              </c:pt>
              <c:pt idx="4">
                <c:v>-2140</c:v>
              </c:pt>
              <c:pt idx="5">
                <c:v>-1274</c:v>
              </c:pt>
              <c:pt idx="6">
                <c:v>-4393</c:v>
              </c:pt>
              <c:pt idx="7">
                <c:v>-4736</c:v>
              </c:pt>
              <c:pt idx="8">
                <c:v>-7288</c:v>
              </c:pt>
              <c:pt idx="9">
                <c:v>-7958</c:v>
              </c:pt>
              <c:pt idx="10">
                <c:v>-19392</c:v>
              </c:pt>
              <c:pt idx="11">
                <c:v>-1732</c:v>
              </c:pt>
              <c:pt idx="12">
                <c:v>1066</c:v>
              </c:pt>
              <c:pt idx="13">
                <c:v>1189</c:v>
              </c:pt>
              <c:pt idx="14">
                <c:v>1639</c:v>
              </c:pt>
              <c:pt idx="15">
                <c:v>2421</c:v>
              </c:pt>
              <c:pt idx="16">
                <c:v>4011</c:v>
              </c:pt>
              <c:pt idx="17">
                <c:v>6588</c:v>
              </c:pt>
              <c:pt idx="18">
                <c:v>5224</c:v>
              </c:pt>
              <c:pt idx="19">
                <c:v>7555</c:v>
              </c:pt>
              <c:pt idx="20">
                <c:v>14025</c:v>
              </c:pt>
              <c:pt idx="21">
                <c:v>10838</c:v>
              </c:pt>
              <c:pt idx="22">
                <c:v>8374</c:v>
              </c:pt>
              <c:pt idx="23">
                <c:v>-177</c:v>
              </c:pt>
              <c:pt idx="24">
                <c:v>-3144</c:v>
              </c:pt>
              <c:pt idx="25">
                <c:v>-1360</c:v>
              </c:pt>
              <c:pt idx="26">
                <c:v>-1240</c:v>
              </c:pt>
              <c:pt idx="27">
                <c:v>-1512</c:v>
              </c:pt>
              <c:pt idx="28">
                <c:v>-2509</c:v>
              </c:pt>
              <c:pt idx="29">
                <c:v>-1181</c:v>
              </c:pt>
              <c:pt idx="30">
                <c:v>-2873</c:v>
              </c:pt>
              <c:pt idx="31">
                <c:v>-1641</c:v>
              </c:pt>
              <c:pt idx="32">
                <c:v>-1374</c:v>
              </c:pt>
              <c:pt idx="33">
                <c:v>-860</c:v>
              </c:pt>
              <c:pt idx="34">
                <c:v>-1166</c:v>
              </c:pt>
              <c:pt idx="35">
                <c:v>-1289</c:v>
              </c:pt>
              <c:pt idx="36">
                <c:v>-9</c:v>
              </c:pt>
              <c:pt idx="37">
                <c:v>2901</c:v>
              </c:pt>
              <c:pt idx="38">
                <c:v>6519</c:v>
              </c:pt>
              <c:pt idx="39">
                <c:v>6858</c:v>
              </c:pt>
              <c:pt idx="40">
                <c:v>3358</c:v>
              </c:pt>
              <c:pt idx="41">
                <c:v>2473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167424"/>
        <c:axId val="582906944"/>
      </c:lineChart>
      <c:catAx>
        <c:axId val="5841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2906944"/>
        <c:crosses val="autoZero"/>
        <c:auto val="1"/>
        <c:lblAlgn val="ctr"/>
        <c:lblOffset val="100"/>
        <c:noMultiLvlLbl val="0"/>
      </c:catAx>
      <c:valAx>
        <c:axId val="5829069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41674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0.76153846153846105</c:v>
              </c:pt>
              <c:pt idx="1">
                <c:v>0.75757575757575701</c:v>
              </c:pt>
              <c:pt idx="2">
                <c:v>0.73571428571428599</c:v>
              </c:pt>
              <c:pt idx="3">
                <c:v>0.85542168674698804</c:v>
              </c:pt>
              <c:pt idx="4">
                <c:v>0.80864197530864201</c:v>
              </c:pt>
              <c:pt idx="5">
                <c:v>0.77840909090909105</c:v>
              </c:pt>
              <c:pt idx="6">
                <c:v>0.79670329670329698</c:v>
              </c:pt>
              <c:pt idx="7">
                <c:v>0.91129032258064502</c:v>
              </c:pt>
              <c:pt idx="8">
                <c:v>0.81097560975609795</c:v>
              </c:pt>
              <c:pt idx="9">
                <c:v>1.021897810218978</c:v>
              </c:pt>
              <c:pt idx="10">
                <c:v>0.79861111111111105</c:v>
              </c:pt>
              <c:pt idx="11">
                <c:v>0.89898989898989901</c:v>
              </c:pt>
              <c:pt idx="12">
                <c:v>0.97333333333333305</c:v>
              </c:pt>
              <c:pt idx="13">
                <c:v>1.0901639344262299</c:v>
              </c:pt>
              <c:pt idx="14">
                <c:v>0.99310344827586206</c:v>
              </c:pt>
              <c:pt idx="15">
                <c:v>0.99147727272727304</c:v>
              </c:pt>
            </c:numLit>
          </c:val>
          <c:smooth val="0"/>
        </c:ser>
        <c:ser>
          <c:idx val="1"/>
          <c:order val="1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043392"/>
        <c:axId val="586676416"/>
      </c:lineChart>
      <c:catAx>
        <c:axId val="58604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6676416"/>
        <c:crosses val="autoZero"/>
        <c:auto val="1"/>
        <c:lblAlgn val="ctr"/>
        <c:lblOffset val="100"/>
        <c:noMultiLvlLbl val="0"/>
      </c:catAx>
      <c:valAx>
        <c:axId val="5866764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crossAx val="586043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49282296651E-2"/>
          <c:y val="2.9350104821802898E-2"/>
          <c:w val="0.85691477560520302"/>
          <c:h val="0.84618068967794102"/>
        </c:manualLayout>
      </c:layout>
      <c:barChart>
        <c:barDir val="bar"/>
        <c:grouping val="clustered"/>
        <c:varyColors val="0"/>
        <c:ser>
          <c:idx val="0"/>
          <c:order val="0"/>
          <c:tx>
            <c:v>Mulheres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15</c:v>
              </c:pt>
              <c:pt idx="3">
                <c:v>50</c:v>
              </c:pt>
              <c:pt idx="4">
                <c:v>42</c:v>
              </c:pt>
              <c:pt idx="5">
                <c:v>71</c:v>
              </c:pt>
              <c:pt idx="6">
                <c:v>70</c:v>
              </c:pt>
              <c:pt idx="7">
                <c:v>74</c:v>
              </c:pt>
              <c:pt idx="8">
                <c:v>14</c:v>
              </c:pt>
              <c:pt idx="9">
                <c:v>10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</c:ser>
        <c:ser>
          <c:idx val="1"/>
          <c:order val="1"/>
          <c:tx>
            <c:v>Homens</c:v>
          </c:tx>
          <c:spPr>
            <a:solidFill>
              <a:schemeClr val="accent1"/>
            </a:solidFill>
            <a:ln w="12700">
              <a:solidFill>
                <a:schemeClr val="bg1"/>
              </a:solidFill>
            </a:ln>
          </c:spPr>
          <c:invertIfNegative val="0"/>
          <c:cat>
            <c:strLit>
              <c:ptCount val="13"/>
              <c:pt idx="0">
                <c:v>˂ 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25-35</c:v>
              </c:pt>
              <c:pt idx="6">
                <c:v>35-45</c:v>
              </c:pt>
              <c:pt idx="7">
                <c:v>45-55</c:v>
              </c:pt>
              <c:pt idx="8">
                <c:v>55-65 </c:v>
              </c:pt>
              <c:pt idx="9">
                <c:v>65-75</c:v>
              </c:pt>
              <c:pt idx="10">
                <c:v>75-85</c:v>
              </c:pt>
              <c:pt idx="11">
                <c:v>85-95</c:v>
              </c:pt>
              <c:pt idx="12">
                <c:v>≥ 95</c:v>
              </c:pt>
            </c:strLit>
          </c:cat>
          <c:val>
            <c:numLit>
              <c:formatCode>General</c:formatCode>
              <c:ptCount val="13"/>
              <c:pt idx="0">
                <c:v>-2</c:v>
              </c:pt>
              <c:pt idx="1">
                <c:v>-2</c:v>
              </c:pt>
              <c:pt idx="2">
                <c:v>-15</c:v>
              </c:pt>
              <c:pt idx="3">
                <c:v>-53</c:v>
              </c:pt>
              <c:pt idx="4">
                <c:v>-37</c:v>
              </c:pt>
              <c:pt idx="5">
                <c:v>-81</c:v>
              </c:pt>
              <c:pt idx="6">
                <c:v>-83</c:v>
              </c:pt>
              <c:pt idx="7">
                <c:v>-60</c:v>
              </c:pt>
              <c:pt idx="8">
                <c:v>-9</c:v>
              </c:pt>
              <c:pt idx="9">
                <c:v>-6</c:v>
              </c:pt>
              <c:pt idx="10">
                <c:v>-1</c:v>
              </c:pt>
              <c:pt idx="11">
                <c:v>0</c:v>
              </c:pt>
              <c:pt idx="12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6046976"/>
        <c:axId val="605601792"/>
      </c:barChart>
      <c:catAx>
        <c:axId val="58604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>
            <a:solidFill>
              <a:schemeClr val="bg1"/>
            </a:solidFill>
          </a:ln>
        </c:spPr>
        <c:crossAx val="605601792"/>
        <c:crosses val="autoZero"/>
        <c:auto val="1"/>
        <c:lblAlgn val="ctr"/>
        <c:lblOffset val="100"/>
        <c:noMultiLvlLbl val="0"/>
      </c:catAx>
      <c:valAx>
        <c:axId val="605601792"/>
        <c:scaling>
          <c:orientation val="minMax"/>
        </c:scaling>
        <c:delete val="0"/>
        <c:axPos val="b"/>
        <c:numFmt formatCode="0;0" sourceLinked="0"/>
        <c:majorTickMark val="none"/>
        <c:minorTickMark val="none"/>
        <c:tickLblPos val="low"/>
        <c:spPr>
          <a:noFill/>
          <a:ln w="9525">
            <a:solidFill>
              <a:schemeClr val="tx1"/>
            </a:solidFill>
          </a:ln>
        </c:spPr>
        <c:crossAx val="586046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7"/>
              <c:pt idx="0">
                <c:v>Bayern</c:v>
              </c:pt>
              <c:pt idx="1">
                <c:v>Nieder-sachsen</c:v>
              </c:pt>
              <c:pt idx="2">
                <c:v>Hamburg</c:v>
              </c:pt>
              <c:pt idx="3">
                <c:v>Rheinland-Pfalz</c:v>
              </c:pt>
              <c:pt idx="4">
                <c:v>Hessen</c:v>
              </c:pt>
              <c:pt idx="5">
                <c:v>Baden-Württemberg</c:v>
              </c:pt>
              <c:pt idx="6">
                <c:v>Nordrhein-Westfalen</c:v>
              </c:pt>
            </c:strLit>
          </c:cat>
          <c:val>
            <c:numLit>
              <c:formatCode>General</c:formatCode>
              <c:ptCount val="7"/>
              <c:pt idx="0">
                <c:v>7.132667617689016</c:v>
              </c:pt>
              <c:pt idx="1">
                <c:v>7.9885877318116973</c:v>
              </c:pt>
              <c:pt idx="2">
                <c:v>8.2738944365192584</c:v>
              </c:pt>
              <c:pt idx="3">
                <c:v>10.69900142653352</c:v>
              </c:pt>
              <c:pt idx="4">
                <c:v>13.837375178316689</c:v>
              </c:pt>
              <c:pt idx="5">
                <c:v>21.398002853067052</c:v>
              </c:pt>
              <c:pt idx="6">
                <c:v>22.111269614835951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7200"/>
        <c:axId val="605603520"/>
      </c:barChart>
      <c:catAx>
        <c:axId val="60574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5603520"/>
        <c:crosses val="autoZero"/>
        <c:auto val="1"/>
        <c:lblAlgn val="ctr"/>
        <c:lblOffset val="100"/>
        <c:noMultiLvlLbl val="0"/>
      </c:catAx>
      <c:valAx>
        <c:axId val="6056035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57472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3" l="0.70000000000000295" r="0.70000000000000295" t="0.750000000000003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14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30-35</c:v>
              </c:pt>
              <c:pt idx="7">
                <c:v>35-40</c:v>
              </c:pt>
              <c:pt idx="8">
                <c:v>40-45</c:v>
              </c:pt>
              <c:pt idx="9">
                <c:v>45-50</c:v>
              </c:pt>
              <c:pt idx="10">
                <c:v>50-55 </c:v>
              </c:pt>
              <c:pt idx="11">
                <c:v>55-60</c:v>
              </c:pt>
              <c:pt idx="12">
                <c:v>60-65</c:v>
              </c:pt>
              <c:pt idx="13">
                <c:v>65-70</c:v>
              </c:pt>
            </c:strLit>
          </c:cat>
          <c:val>
            <c:numLit>
              <c:formatCode>General</c:formatCode>
              <c:ptCount val="14"/>
              <c:pt idx="0">
                <c:v>5.7471264367816088</c:v>
              </c:pt>
              <c:pt idx="1">
                <c:v>5.7471264367816088</c:v>
              </c:pt>
              <c:pt idx="2">
                <c:v>7.4712643678160928</c:v>
              </c:pt>
              <c:pt idx="3">
                <c:v>6.3218390804597711</c:v>
              </c:pt>
              <c:pt idx="4">
                <c:v>7.4712643678160928</c:v>
              </c:pt>
              <c:pt idx="5">
                <c:v>6.8965517241379306</c:v>
              </c:pt>
              <c:pt idx="6">
                <c:v>6.8965517241379306</c:v>
              </c:pt>
              <c:pt idx="7">
                <c:v>8.0459770114942533</c:v>
              </c:pt>
              <c:pt idx="8">
                <c:v>8.6206896551724146</c:v>
              </c:pt>
              <c:pt idx="9">
                <c:v>12.068965517241381</c:v>
              </c:pt>
              <c:pt idx="10">
                <c:v>8.0459770114942533</c:v>
              </c:pt>
              <c:pt idx="11">
                <c:v>5.1724137931034484</c:v>
              </c:pt>
              <c:pt idx="12">
                <c:v>4.0229885057471266</c:v>
              </c:pt>
              <c:pt idx="13">
                <c:v>3.4482758620689649</c:v>
              </c:pt>
            </c:numLit>
          </c:val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Lit>
              <c:ptCount val="14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30-35</c:v>
              </c:pt>
              <c:pt idx="7">
                <c:v>35-40</c:v>
              </c:pt>
              <c:pt idx="8">
                <c:v>40-45</c:v>
              </c:pt>
              <c:pt idx="9">
                <c:v>45-50</c:v>
              </c:pt>
              <c:pt idx="10">
                <c:v>50-55 </c:v>
              </c:pt>
              <c:pt idx="11">
                <c:v>55-60</c:v>
              </c:pt>
              <c:pt idx="12">
                <c:v>60-65</c:v>
              </c:pt>
              <c:pt idx="13">
                <c:v>65-70</c:v>
              </c:pt>
            </c:strLit>
          </c:cat>
          <c:val>
            <c:numLit>
              <c:formatCode>General</c:formatCode>
              <c:ptCount val="14"/>
              <c:pt idx="4">
                <c:v>5.2173913043478262</c:v>
              </c:pt>
              <c:pt idx="5">
                <c:v>7.8260869565217401</c:v>
              </c:pt>
              <c:pt idx="6">
                <c:v>7.8260869565217401</c:v>
              </c:pt>
              <c:pt idx="7">
                <c:v>8.6956521739130412</c:v>
              </c:pt>
              <c:pt idx="8">
                <c:v>9.5652173913043477</c:v>
              </c:pt>
              <c:pt idx="9">
                <c:v>17.39130434782609</c:v>
              </c:pt>
              <c:pt idx="10">
                <c:v>12.17391304347826</c:v>
              </c:pt>
              <c:pt idx="11">
                <c:v>7.8260869565217401</c:v>
              </c:pt>
              <c:pt idx="12">
                <c:v>6.0869565217391308</c:v>
              </c:pt>
              <c:pt idx="13">
                <c:v>5.2173913043478262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8736"/>
        <c:axId val="605605248"/>
      </c:barChart>
      <c:catAx>
        <c:axId val="60574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605605248"/>
        <c:crosses val="autoZero"/>
        <c:auto val="1"/>
        <c:lblAlgn val="ctr"/>
        <c:lblOffset val="100"/>
        <c:noMultiLvlLbl val="0"/>
      </c:catAx>
      <c:valAx>
        <c:axId val="6056052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74873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Lit>
              <c:ptCount val="8"/>
              <c:pt idx="0">
                <c:v>0-5</c:v>
              </c:pt>
              <c:pt idx="1">
                <c:v>5 -10</c:v>
              </c:pt>
              <c:pt idx="2">
                <c:v>10-15</c:v>
              </c:pt>
              <c:pt idx="3">
                <c:v>15-20</c:v>
              </c:pt>
              <c:pt idx="4">
                <c:v>20-25</c:v>
              </c:pt>
              <c:pt idx="5">
                <c:v>25-30</c:v>
              </c:pt>
              <c:pt idx="6">
                <c:v>30-40</c:v>
              </c:pt>
              <c:pt idx="7">
                <c:v>40 ou mais</c:v>
              </c:pt>
            </c:strLit>
          </c:cat>
          <c:val>
            <c:numLit>
              <c:formatCode>General</c:formatCode>
              <c:ptCount val="8"/>
              <c:pt idx="0">
                <c:v>19.130434782608699</c:v>
              </c:pt>
              <c:pt idx="1">
                <c:v>5.2173913043478262</c:v>
              </c:pt>
              <c:pt idx="2">
                <c:v>5.2173913043478262</c:v>
              </c:pt>
              <c:pt idx="3">
                <c:v>13.043478260869559</c:v>
              </c:pt>
              <c:pt idx="4">
                <c:v>15.65217391304348</c:v>
              </c:pt>
              <c:pt idx="5">
                <c:v>7.8260869565217401</c:v>
              </c:pt>
              <c:pt idx="6">
                <c:v>9.5652173913043477</c:v>
              </c:pt>
              <c:pt idx="7">
                <c:v>21.739130434782609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748224"/>
        <c:axId val="605606976"/>
      </c:barChart>
      <c:catAx>
        <c:axId val="60574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5606976"/>
        <c:crosses val="autoZero"/>
        <c:auto val="1"/>
        <c:lblAlgn val="ctr"/>
        <c:lblOffset val="100"/>
        <c:noMultiLvlLbl val="0"/>
      </c:catAx>
      <c:valAx>
        <c:axId val="605606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748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34411130923697E-2"/>
          <c:y val="9.7638936876570798E-2"/>
          <c:w val="0.83662657033982402"/>
          <c:h val="0.79593735419959"/>
        </c:manualLayout>
      </c:layout>
      <c:ofPieChart>
        <c:ofPieType val="bar"/>
        <c:varyColors val="1"/>
        <c:ser>
          <c:idx val="0"/>
          <c:order val="0"/>
          <c:tx>
            <c:v>%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2"/>
              <c:layout>
                <c:manualLayout>
                  <c:x val="-8.7049521431544E-2"/>
                  <c:y val="-2.6354207953494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54090719933416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0124011652101543E-2"/>
                  <c:y val="4.59010437310080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846982937994169"/>
                      <c:h val="8.972552516845028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0.123302005661064"/>
                  <c:y val="8.78477204727044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/>
                      <a:t>C</a:t>
                    </a:r>
                    <a:r>
                      <a:rPr lang="en-US"/>
                      <a:t>om graduação
56%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6"/>
              <c:pt idx="0">
                <c:v>Ainda a estudar</c:v>
              </c:pt>
              <c:pt idx="1">
                <c:v>Sem graduação</c:v>
              </c:pt>
              <c:pt idx="2">
                <c:v>Hauptschule</c:v>
              </c:pt>
              <c:pt idx="3">
                <c:v>Realschule</c:v>
              </c:pt>
              <c:pt idx="4">
                <c:v>Fach-hochschulreife</c:v>
              </c:pt>
              <c:pt idx="5">
                <c:v>Abitur</c:v>
              </c:pt>
            </c:strLit>
          </c:cat>
          <c:val>
            <c:numLit>
              <c:formatCode>General</c:formatCode>
              <c:ptCount val="6"/>
              <c:pt idx="0">
                <c:v>23.5632183908046</c:v>
              </c:pt>
              <c:pt idx="1">
                <c:v>19.540229885057471</c:v>
              </c:pt>
              <c:pt idx="2">
                <c:v>27.011494252873561</c:v>
              </c:pt>
              <c:pt idx="3">
                <c:v>13.2183908045977</c:v>
              </c:pt>
              <c:pt idx="4">
                <c:v>4.5977011494252871</c:v>
              </c:pt>
              <c:pt idx="5">
                <c:v>10.91954022988506</c:v>
              </c:pt>
            </c:numLit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75"/>
        <c:serLines/>
      </c:ofPieChart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34411130923697E-2"/>
          <c:y val="9.7638936876570798E-2"/>
          <c:w val="0.83662657033982402"/>
          <c:h val="0.79593735419959"/>
        </c:manualLayout>
      </c:layout>
      <c:ofPieChart>
        <c:ofPieType val="bar"/>
        <c:varyColors val="1"/>
        <c:ser>
          <c:idx val="0"/>
          <c:order val="0"/>
          <c:tx>
            <c:v>%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2"/>
              <c:layout>
                <c:manualLayout>
                  <c:x val="-8.7049521431544E-2"/>
                  <c:y val="-3.0549279957722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5409071993341657E-2"/>
                  <c:y val="-4.19507200422784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23302005661064"/>
                  <c:y val="8.78477204727044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/>
                      <a:t>C</a:t>
                    </a:r>
                    <a:r>
                      <a:rPr lang="en-US"/>
                      <a:t>om graduação
56%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6"/>
              <c:pt idx="0">
                <c:v>Ainda a estudar</c:v>
              </c:pt>
              <c:pt idx="1">
                <c:v> Sem graduação</c:v>
              </c:pt>
              <c:pt idx="2">
                <c:v>Hauptschule</c:v>
              </c:pt>
              <c:pt idx="3">
                <c:v>Realschule</c:v>
              </c:pt>
              <c:pt idx="4">
                <c:v>Fach-hochschulreife</c:v>
              </c:pt>
              <c:pt idx="5">
                <c:v>Abitur</c:v>
              </c:pt>
            </c:strLit>
          </c:cat>
          <c:val>
            <c:numLit>
              <c:formatCode>General</c:formatCode>
              <c:ptCount val="6"/>
              <c:pt idx="0">
                <c:v>5.2173913043478262</c:v>
              </c:pt>
              <c:pt idx="1">
                <c:v>28.695652173913039</c:v>
              </c:pt>
              <c:pt idx="2">
                <c:v>35.652173913043477</c:v>
              </c:pt>
              <c:pt idx="3">
                <c:v>13.913043478260869</c:v>
              </c:pt>
              <c:pt idx="4">
                <c:v>0</c:v>
              </c:pt>
              <c:pt idx="5">
                <c:v>10.434782608695651</c:v>
              </c:pt>
            </c:numLit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75"/>
        <c:serLines/>
      </c:ofPieChart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3" r="0.75000000000000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Lit>
              <c:ptCount val="8"/>
              <c:pt idx="0">
                <c:v>Menos de 900</c:v>
              </c:pt>
              <c:pt idx="1">
                <c:v>900-1300</c:v>
              </c:pt>
              <c:pt idx="2">
                <c:v>1300-1500</c:v>
              </c:pt>
              <c:pt idx="3">
                <c:v>1500-2000</c:v>
              </c:pt>
              <c:pt idx="4">
                <c:v>2000-2600</c:v>
              </c:pt>
              <c:pt idx="5">
                <c:v>2600-3200</c:v>
              </c:pt>
              <c:pt idx="6">
                <c:v>3200-4500</c:v>
              </c:pt>
              <c:pt idx="7">
                <c:v>Mais de 4500</c:v>
              </c:pt>
            </c:strLit>
          </c:cat>
          <c:val>
            <c:numLit>
              <c:formatCode>General</c:formatCode>
              <c:ptCount val="8"/>
              <c:pt idx="0">
                <c:v>8.0459770114942533</c:v>
              </c:pt>
              <c:pt idx="1">
                <c:v>11.494252873563219</c:v>
              </c:pt>
              <c:pt idx="2">
                <c:v>5.7471264367816088</c:v>
              </c:pt>
              <c:pt idx="3">
                <c:v>13.793103448275859</c:v>
              </c:pt>
              <c:pt idx="4">
                <c:v>18.390804597701148</c:v>
              </c:pt>
              <c:pt idx="5">
                <c:v>14.942528735632189</c:v>
              </c:pt>
              <c:pt idx="6">
                <c:v>14.942528735632189</c:v>
              </c:pt>
              <c:pt idx="7">
                <c:v>9.1954022988505741</c:v>
              </c:pt>
            </c:numLit>
          </c:val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</c:spPr>
          <c:invertIfNegative val="0"/>
          <c:cat>
            <c:strLit>
              <c:ptCount val="8"/>
              <c:pt idx="0">
                <c:v>Menos de 900</c:v>
              </c:pt>
              <c:pt idx="1">
                <c:v>900-1300</c:v>
              </c:pt>
              <c:pt idx="2">
                <c:v>1300-1500</c:v>
              </c:pt>
              <c:pt idx="3">
                <c:v>1500-2000</c:v>
              </c:pt>
              <c:pt idx="4">
                <c:v>2000-2600</c:v>
              </c:pt>
              <c:pt idx="5">
                <c:v>2600-3200</c:v>
              </c:pt>
              <c:pt idx="6">
                <c:v>3200-4500</c:v>
              </c:pt>
              <c:pt idx="7">
                <c:v>Mais de 4500</c:v>
              </c:pt>
            </c:strLit>
          </c:cat>
          <c:val>
            <c:numLit>
              <c:formatCode>General</c:formatCode>
              <c:ptCount val="8"/>
              <c:pt idx="0">
                <c:v>7.8947368421052628</c:v>
              </c:pt>
              <c:pt idx="1">
                <c:v>11.84210526315789</c:v>
              </c:pt>
              <c:pt idx="2">
                <c:v>0</c:v>
              </c:pt>
              <c:pt idx="3">
                <c:v>14.47368421052632</c:v>
              </c:pt>
              <c:pt idx="4">
                <c:v>18.421052631578949</c:v>
              </c:pt>
              <c:pt idx="5">
                <c:v>14.47368421052632</c:v>
              </c:pt>
              <c:pt idx="6">
                <c:v>14.47368421052632</c:v>
              </c:pt>
              <c:pt idx="7">
                <c:v>9.2105263157894726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6498816"/>
        <c:axId val="606569600"/>
      </c:barChart>
      <c:catAx>
        <c:axId val="60649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606569600"/>
        <c:crosses val="autoZero"/>
        <c:auto val="1"/>
        <c:lblAlgn val="ctr"/>
        <c:lblOffset val="100"/>
        <c:noMultiLvlLbl val="0"/>
      </c:catAx>
      <c:valAx>
        <c:axId val="6065696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649881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77652933832701E-2"/>
          <c:y val="4.6142158805654601E-2"/>
          <c:w val="0.91205451518934699"/>
          <c:h val="0.77450224600343498"/>
        </c:manualLayout>
      </c:layout>
      <c:barChart>
        <c:barDir val="col"/>
        <c:grouping val="clustered"/>
        <c:varyColors val="0"/>
        <c:ser>
          <c:idx val="0"/>
          <c:order val="0"/>
          <c:tx>
            <c:v>De origem portuguesa</c:v>
          </c:tx>
          <c:spPr>
            <a:solidFill>
              <a:schemeClr val="accent1"/>
            </a:solidFill>
          </c:spPr>
          <c:invertIfNegative val="0"/>
          <c:cat>
            <c:strLit>
              <c:ptCount val="6"/>
              <c:pt idx="0">
                <c:v>˂ 500</c:v>
              </c:pt>
              <c:pt idx="1">
                <c:v>500-900</c:v>
              </c:pt>
              <c:pt idx="2">
                <c:v>900-1300</c:v>
              </c:pt>
              <c:pt idx="3">
                <c:v>1300-1500</c:v>
              </c:pt>
              <c:pt idx="4">
                <c:v>1500-2000</c:v>
              </c:pt>
              <c:pt idx="5">
                <c:v>2000-2600</c:v>
              </c:pt>
            </c:strLit>
          </c:cat>
          <c:val>
            <c:numLit>
              <c:formatCode>General</c:formatCode>
              <c:ptCount val="6"/>
              <c:pt idx="0">
                <c:v>6.8965517241379306</c:v>
              </c:pt>
              <c:pt idx="1">
                <c:v>5.7471264367816088</c:v>
              </c:pt>
              <c:pt idx="2">
                <c:v>13.2183908045977</c:v>
              </c:pt>
              <c:pt idx="3">
                <c:v>5.7471264367816088</c:v>
              </c:pt>
              <c:pt idx="4">
                <c:v>11.494252873563219</c:v>
              </c:pt>
              <c:pt idx="5">
                <c:v>8.0459770114942533</c:v>
              </c:pt>
            </c:numLit>
          </c:val>
        </c:ser>
        <c:ser>
          <c:idx val="1"/>
          <c:order val="1"/>
          <c:tx>
            <c:v>Nascidos em Portugal</c:v>
          </c:tx>
          <c:spPr>
            <a:solidFill>
              <a:srgbClr val="C00000"/>
            </a:solidFill>
          </c:spPr>
          <c:invertIfNegative val="0"/>
          <c:cat>
            <c:strLit>
              <c:ptCount val="6"/>
              <c:pt idx="0">
                <c:v>˂ 500</c:v>
              </c:pt>
              <c:pt idx="1">
                <c:v>500-900</c:v>
              </c:pt>
              <c:pt idx="2">
                <c:v>900-1300</c:v>
              </c:pt>
              <c:pt idx="3">
                <c:v>1300-1500</c:v>
              </c:pt>
              <c:pt idx="4">
                <c:v>1500-2000</c:v>
              </c:pt>
              <c:pt idx="5">
                <c:v>2000-2600</c:v>
              </c:pt>
            </c:strLit>
          </c:cat>
          <c:val>
            <c:numLit>
              <c:formatCode>General</c:formatCode>
              <c:ptCount val="6"/>
              <c:pt idx="0">
                <c:v>7.8260869565217401</c:v>
              </c:pt>
              <c:pt idx="1">
                <c:v>6.9565217391304337</c:v>
              </c:pt>
              <c:pt idx="2">
                <c:v>15.65217391304348</c:v>
              </c:pt>
              <c:pt idx="3">
                <c:v>6.9565217391304337</c:v>
              </c:pt>
              <c:pt idx="4">
                <c:v>14.78260869565217</c:v>
              </c:pt>
              <c:pt idx="5">
                <c:v>9.5652173913043477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133696"/>
        <c:axId val="606571328"/>
      </c:barChart>
      <c:catAx>
        <c:axId val="607133696"/>
        <c:scaling>
          <c:orientation val="minMax"/>
        </c:scaling>
        <c:delete val="0"/>
        <c:axPos val="b"/>
        <c:numFmt formatCode="#,##0;[Red]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pt-PT"/>
          </a:p>
        </c:txPr>
        <c:crossAx val="606571328"/>
        <c:crosses val="autoZero"/>
        <c:auto val="1"/>
        <c:lblAlgn val="ctr"/>
        <c:lblOffset val="100"/>
        <c:noMultiLvlLbl val="0"/>
      </c:catAx>
      <c:valAx>
        <c:axId val="6065713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713369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Com background migratório</c:v>
          </c:tx>
          <c:spPr>
            <a:solidFill>
              <a:schemeClr val="accent1"/>
            </a:solidFill>
          </c:spPr>
          <c:invertIfNegative val="0"/>
          <c:cat>
            <c:strLit>
              <c:ptCount val="20"/>
              <c:pt idx="0">
                <c:v>Bulgária</c:v>
              </c:pt>
              <c:pt idx="1">
                <c:v>Marrocos</c:v>
              </c:pt>
              <c:pt idx="2">
                <c:v>Síria</c:v>
              </c:pt>
              <c:pt idx="3">
                <c:v>Portugal </c:v>
              </c:pt>
              <c:pt idx="4">
                <c:v>Vietname</c:v>
              </c:pt>
              <c:pt idx="5">
                <c:v>Espanha</c:v>
              </c:pt>
              <c:pt idx="6">
                <c:v>Holanda</c:v>
              </c:pt>
              <c:pt idx="7">
                <c:v>Bósnia e Herzegovina</c:v>
              </c:pt>
              <c:pt idx="8">
                <c:v>Ucrânia</c:v>
              </c:pt>
              <c:pt idx="9">
                <c:v>Sérvia</c:v>
              </c:pt>
              <c:pt idx="10">
                <c:v>Áustria</c:v>
              </c:pt>
              <c:pt idx="11">
                <c:v>Kosovo</c:v>
              </c:pt>
              <c:pt idx="12">
                <c:v>Croácia</c:v>
              </c:pt>
              <c:pt idx="13">
                <c:v>Grécia</c:v>
              </c:pt>
              <c:pt idx="14">
                <c:v>Roménia</c:v>
              </c:pt>
              <c:pt idx="15">
                <c:v>Itália</c:v>
              </c:pt>
              <c:pt idx="16">
                <c:v>Cazaquistão</c:v>
              </c:pt>
              <c:pt idx="17">
                <c:v>Federação Russa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169</c:v>
              </c:pt>
              <c:pt idx="1">
                <c:v>171</c:v>
              </c:pt>
              <c:pt idx="2">
                <c:v>172</c:v>
              </c:pt>
              <c:pt idx="3">
                <c:v>174</c:v>
              </c:pt>
              <c:pt idx="4">
                <c:v>176</c:v>
              </c:pt>
              <c:pt idx="5">
                <c:v>195</c:v>
              </c:pt>
              <c:pt idx="6">
                <c:v>211</c:v>
              </c:pt>
              <c:pt idx="7">
                <c:v>248</c:v>
              </c:pt>
              <c:pt idx="8">
                <c:v>250</c:v>
              </c:pt>
              <c:pt idx="9">
                <c:v>281</c:v>
              </c:pt>
              <c:pt idx="10">
                <c:v>292</c:v>
              </c:pt>
              <c:pt idx="11">
                <c:v>323</c:v>
              </c:pt>
              <c:pt idx="12">
                <c:v>407</c:v>
              </c:pt>
              <c:pt idx="13">
                <c:v>412</c:v>
              </c:pt>
              <c:pt idx="14">
                <c:v>657</c:v>
              </c:pt>
              <c:pt idx="15">
                <c:v>776</c:v>
              </c:pt>
              <c:pt idx="16">
                <c:v>946</c:v>
              </c:pt>
              <c:pt idx="17">
                <c:v>1222</c:v>
              </c:pt>
              <c:pt idx="18">
                <c:v>1702</c:v>
              </c:pt>
              <c:pt idx="19">
                <c:v>2851</c:v>
              </c:pt>
            </c:numLit>
          </c:val>
        </c:ser>
        <c:ser>
          <c:idx val="1"/>
          <c:order val="1"/>
          <c:tx>
            <c:v>Nascidos no estrangeiro</c:v>
          </c:tx>
          <c:spPr>
            <a:solidFill>
              <a:srgbClr val="C00000"/>
            </a:solidFill>
          </c:spPr>
          <c:invertIfNegative val="0"/>
          <c:cat>
            <c:strLit>
              <c:ptCount val="20"/>
              <c:pt idx="0">
                <c:v>Bulgária</c:v>
              </c:pt>
              <c:pt idx="1">
                <c:v>Marrocos</c:v>
              </c:pt>
              <c:pt idx="2">
                <c:v>Síria</c:v>
              </c:pt>
              <c:pt idx="3">
                <c:v>Portugal </c:v>
              </c:pt>
              <c:pt idx="4">
                <c:v>Vietname</c:v>
              </c:pt>
              <c:pt idx="5">
                <c:v>Espanha</c:v>
              </c:pt>
              <c:pt idx="6">
                <c:v>Holanda</c:v>
              </c:pt>
              <c:pt idx="7">
                <c:v>Bósnia e Herzegovina</c:v>
              </c:pt>
              <c:pt idx="8">
                <c:v>Ucrânia</c:v>
              </c:pt>
              <c:pt idx="9">
                <c:v>Sérvia</c:v>
              </c:pt>
              <c:pt idx="10">
                <c:v>Áustria</c:v>
              </c:pt>
              <c:pt idx="11">
                <c:v>Kosovo</c:v>
              </c:pt>
              <c:pt idx="12">
                <c:v>Croácia</c:v>
              </c:pt>
              <c:pt idx="13">
                <c:v>Grécia</c:v>
              </c:pt>
              <c:pt idx="14">
                <c:v>Roménia</c:v>
              </c:pt>
              <c:pt idx="15">
                <c:v>Itália</c:v>
              </c:pt>
              <c:pt idx="16">
                <c:v>Cazaquistão</c:v>
              </c:pt>
              <c:pt idx="17">
                <c:v>Federação Russa</c:v>
              </c:pt>
              <c:pt idx="18">
                <c:v>Polónia</c:v>
              </c:pt>
              <c:pt idx="19">
                <c:v>Turquia</c:v>
              </c:pt>
            </c:strLit>
          </c:cat>
          <c:val>
            <c:numLit>
              <c:formatCode>General</c:formatCode>
              <c:ptCount val="20"/>
              <c:pt idx="0">
                <c:v>146</c:v>
              </c:pt>
              <c:pt idx="1">
                <c:v>109</c:v>
              </c:pt>
              <c:pt idx="2">
                <c:v>143</c:v>
              </c:pt>
              <c:pt idx="3">
                <c:v>115</c:v>
              </c:pt>
              <c:pt idx="4">
                <c:v>98</c:v>
              </c:pt>
              <c:pt idx="5">
                <c:v>123</c:v>
              </c:pt>
              <c:pt idx="6">
                <c:v>137</c:v>
              </c:pt>
              <c:pt idx="7">
                <c:v>165</c:v>
              </c:pt>
              <c:pt idx="8">
                <c:v>212</c:v>
              </c:pt>
              <c:pt idx="9">
                <c:v>183</c:v>
              </c:pt>
              <c:pt idx="10">
                <c:v>191</c:v>
              </c:pt>
              <c:pt idx="11">
                <c:v>202</c:v>
              </c:pt>
              <c:pt idx="12">
                <c:v>255</c:v>
              </c:pt>
              <c:pt idx="13">
                <c:v>257</c:v>
              </c:pt>
              <c:pt idx="14">
                <c:v>547</c:v>
              </c:pt>
              <c:pt idx="15">
                <c:v>442</c:v>
              </c:pt>
              <c:pt idx="16">
                <c:v>737</c:v>
              </c:pt>
              <c:pt idx="17">
                <c:v>957</c:v>
              </c:pt>
              <c:pt idx="18">
                <c:v>1334</c:v>
              </c:pt>
              <c:pt idx="19">
                <c:v>1364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099392"/>
        <c:axId val="606573056"/>
      </c:barChart>
      <c:catAx>
        <c:axId val="60709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6573056"/>
        <c:crosses val="autoZero"/>
        <c:auto val="1"/>
        <c:lblAlgn val="ctr"/>
        <c:lblOffset val="100"/>
        <c:noMultiLvlLbl val="0"/>
      </c:catAx>
      <c:valAx>
        <c:axId val="606573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crossAx val="607099392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strLit>
          </c:cat>
          <c:val>
            <c:numLit>
              <c:formatCode>General</c:formatCode>
              <c:ptCount val="9"/>
              <c:pt idx="0">
                <c:v>549</c:v>
              </c:pt>
              <c:pt idx="1">
                <c:v>580</c:v>
              </c:pt>
              <c:pt idx="2">
                <c:v>843</c:v>
              </c:pt>
              <c:pt idx="3">
                <c:v>587</c:v>
              </c:pt>
              <c:pt idx="4">
                <c:v>704</c:v>
              </c:pt>
              <c:pt idx="5">
                <c:v>837</c:v>
              </c:pt>
              <c:pt idx="6">
                <c:v>1379</c:v>
              </c:pt>
              <c:pt idx="7">
                <c:v>1403</c:v>
              </c:pt>
              <c:pt idx="8">
                <c:v>1290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18528"/>
        <c:axId val="582908672"/>
      </c:lineChart>
      <c:lineChart>
        <c:grouping val="standard"/>
        <c:varyColors val="0"/>
        <c:ser>
          <c:idx val="1"/>
          <c:order val="1"/>
          <c:tx>
            <c:v>% em relação total das entradas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9"/>
              <c:pt idx="0">
                <c:v>_x0004_2007</c:v>
              </c:pt>
              <c:pt idx="1">
                <c:v>_x0004_2008</c:v>
              </c:pt>
              <c:pt idx="2">
                <c:v>_x0004_2009</c:v>
              </c:pt>
              <c:pt idx="3">
                <c:v>_x0004_2010</c:v>
              </c:pt>
              <c:pt idx="4">
                <c:v>_x0004_2011</c:v>
              </c:pt>
              <c:pt idx="5">
                <c:v>_x0004_2012</c:v>
              </c:pt>
              <c:pt idx="6">
                <c:v>_x0004_2013</c:v>
              </c:pt>
              <c:pt idx="7">
                <c:v>_x0004_2014</c:v>
              </c:pt>
              <c:pt idx="8">
                <c:v>_x0004_2015</c:v>
              </c:pt>
            </c:strLit>
          </c:cat>
          <c:val>
            <c:numLit>
              <c:formatCode>General</c:formatCode>
              <c:ptCount val="9"/>
              <c:pt idx="0">
                <c:v>8.9588772845952995</c:v>
              </c:pt>
              <c:pt idx="1">
                <c:v>8.9230769230769234</c:v>
              </c:pt>
              <c:pt idx="2">
                <c:v>11.46782750646171</c:v>
              </c:pt>
              <c:pt idx="3">
                <c:v>8.088741904368197</c:v>
              </c:pt>
              <c:pt idx="4">
                <c:v>7.7893339234343877</c:v>
              </c:pt>
              <c:pt idx="5">
                <c:v>6.6381156316916492</c:v>
              </c:pt>
              <c:pt idx="6">
                <c:v>9.514281771767628</c:v>
              </c:pt>
              <c:pt idx="7">
                <c:v>11.729788479224149</c:v>
              </c:pt>
              <c:pt idx="8">
                <c:v>12.10812840247794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20064"/>
        <c:axId val="582909248"/>
      </c:lineChart>
      <c:catAx>
        <c:axId val="58491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2908672"/>
        <c:crosses val="autoZero"/>
        <c:auto val="1"/>
        <c:lblAlgn val="ctr"/>
        <c:lblOffset val="100"/>
        <c:noMultiLvlLbl val="0"/>
      </c:catAx>
      <c:valAx>
        <c:axId val="58290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12700">
            <a:noFill/>
          </a:ln>
        </c:spPr>
        <c:crossAx val="584918528"/>
        <c:crosses val="autoZero"/>
        <c:crossBetween val="between"/>
      </c:valAx>
      <c:valAx>
        <c:axId val="582909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584920064"/>
        <c:crosses val="max"/>
        <c:crossBetween val="between"/>
      </c:valAx>
      <c:catAx>
        <c:axId val="58492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290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Com background migratório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Marrocos</c:v>
              </c:pt>
              <c:pt idx="3">
                <c:v>Bulgária</c:v>
              </c:pt>
              <c:pt idx="4">
                <c:v>Vietnã</c:v>
              </c:pt>
              <c:pt idx="5">
                <c:v>Turquia</c:v>
              </c:pt>
              <c:pt idx="6">
                <c:v>Espanha</c:v>
              </c:pt>
              <c:pt idx="7">
                <c:v>Total</c:v>
              </c:pt>
              <c:pt idx="8">
                <c:v>Portugal</c:v>
              </c:pt>
              <c:pt idx="9">
                <c:v>Sérvia</c:v>
              </c:pt>
              <c:pt idx="10">
                <c:v>Bósnia e Herzegovina</c:v>
              </c:pt>
              <c:pt idx="11">
                <c:v>Federação Russa</c:v>
              </c:pt>
              <c:pt idx="12">
                <c:v>Cazaquistão</c:v>
              </c:pt>
              <c:pt idx="13">
                <c:v>Polónia</c:v>
              </c:pt>
              <c:pt idx="14">
                <c:v>Itália</c:v>
              </c:pt>
              <c:pt idx="15">
                <c:v>Roménia</c:v>
              </c:pt>
              <c:pt idx="16">
                <c:v>Grécia</c:v>
              </c:pt>
              <c:pt idx="17">
                <c:v>Croácia</c:v>
              </c:pt>
              <c:pt idx="18">
                <c:v>Ucrânia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26.8</c:v>
              </c:pt>
              <c:pt idx="1">
                <c:v>27.4</c:v>
              </c:pt>
              <c:pt idx="2">
                <c:v>30</c:v>
              </c:pt>
              <c:pt idx="3">
                <c:v>30.3</c:v>
              </c:pt>
              <c:pt idx="4">
                <c:v>31.9</c:v>
              </c:pt>
              <c:pt idx="5">
                <c:v>33</c:v>
              </c:pt>
              <c:pt idx="6">
                <c:v>35</c:v>
              </c:pt>
              <c:pt idx="7">
                <c:v>35.6</c:v>
              </c:pt>
              <c:pt idx="8">
                <c:v>35.799999999999997</c:v>
              </c:pt>
              <c:pt idx="9">
                <c:v>35.9</c:v>
              </c:pt>
              <c:pt idx="10">
                <c:v>37</c:v>
              </c:pt>
              <c:pt idx="11">
                <c:v>37.6</c:v>
              </c:pt>
              <c:pt idx="12">
                <c:v>37.700000000000003</c:v>
              </c:pt>
              <c:pt idx="13">
                <c:v>38.4</c:v>
              </c:pt>
              <c:pt idx="14">
                <c:v>38.700000000000003</c:v>
              </c:pt>
              <c:pt idx="15">
                <c:v>39.4</c:v>
              </c:pt>
              <c:pt idx="16">
                <c:v>39.4</c:v>
              </c:pt>
              <c:pt idx="17">
                <c:v>39.5</c:v>
              </c:pt>
              <c:pt idx="18">
                <c:v>41.9</c:v>
              </c:pt>
              <c:pt idx="19">
                <c:v>41.9</c:v>
              </c:pt>
              <c:pt idx="20">
                <c:v>43.8</c:v>
              </c:pt>
            </c:numLit>
          </c:val>
        </c:ser>
        <c:ser>
          <c:idx val="1"/>
          <c:order val="1"/>
          <c:tx>
            <c:v>Nascidos no estrangeiro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Marrocos</c:v>
              </c:pt>
              <c:pt idx="3">
                <c:v>Bulgária</c:v>
              </c:pt>
              <c:pt idx="4">
                <c:v>Vietnã</c:v>
              </c:pt>
              <c:pt idx="5">
                <c:v>Turquia</c:v>
              </c:pt>
              <c:pt idx="6">
                <c:v>Espanha</c:v>
              </c:pt>
              <c:pt idx="7">
                <c:v>Total</c:v>
              </c:pt>
              <c:pt idx="8">
                <c:v>Portugal</c:v>
              </c:pt>
              <c:pt idx="9">
                <c:v>Sérvia</c:v>
              </c:pt>
              <c:pt idx="10">
                <c:v>Bósnia e Herzegovina</c:v>
              </c:pt>
              <c:pt idx="11">
                <c:v>Federação Russa</c:v>
              </c:pt>
              <c:pt idx="12">
                <c:v>Cazaquistão</c:v>
              </c:pt>
              <c:pt idx="13">
                <c:v>Polónia</c:v>
              </c:pt>
              <c:pt idx="14">
                <c:v>Itália</c:v>
              </c:pt>
              <c:pt idx="15">
                <c:v>Roménia</c:v>
              </c:pt>
              <c:pt idx="16">
                <c:v>Grécia</c:v>
              </c:pt>
              <c:pt idx="17">
                <c:v>Croácia</c:v>
              </c:pt>
              <c:pt idx="18">
                <c:v>Ucrânia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30.3</c:v>
              </c:pt>
              <c:pt idx="1">
                <c:v>37.5</c:v>
              </c:pt>
              <c:pt idx="2">
                <c:v>43.1</c:v>
              </c:pt>
              <c:pt idx="3">
                <c:v>33.799999999999997</c:v>
              </c:pt>
              <c:pt idx="4">
                <c:v>43.9</c:v>
              </c:pt>
              <c:pt idx="5">
                <c:v>48.6</c:v>
              </c:pt>
              <c:pt idx="6">
                <c:v>42.2</c:v>
              </c:pt>
              <c:pt idx="7">
                <c:v>45.3</c:v>
              </c:pt>
              <c:pt idx="8">
                <c:v>44.9</c:v>
              </c:pt>
              <c:pt idx="9">
                <c:v>46</c:v>
              </c:pt>
              <c:pt idx="10">
                <c:v>47.4</c:v>
              </c:pt>
              <c:pt idx="11">
                <c:v>45.1</c:v>
              </c:pt>
              <c:pt idx="12">
                <c:v>45.4</c:v>
              </c:pt>
              <c:pt idx="13">
                <c:v>45.3</c:v>
              </c:pt>
              <c:pt idx="14">
                <c:v>50.8</c:v>
              </c:pt>
              <c:pt idx="15">
                <c:v>45</c:v>
              </c:pt>
              <c:pt idx="16">
                <c:v>48.7</c:v>
              </c:pt>
              <c:pt idx="17">
                <c:v>50.3</c:v>
              </c:pt>
              <c:pt idx="18">
                <c:v>47.7</c:v>
              </c:pt>
              <c:pt idx="19">
                <c:v>47.7</c:v>
              </c:pt>
              <c:pt idx="20">
                <c:v>53.1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531008"/>
        <c:axId val="606574784"/>
      </c:barChart>
      <c:catAx>
        <c:axId val="607531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6574784"/>
        <c:crosses val="autoZero"/>
        <c:auto val="1"/>
        <c:lblAlgn val="ctr"/>
        <c:lblOffset val="100"/>
        <c:noMultiLvlLbl val="0"/>
      </c:catAx>
      <c:valAx>
        <c:axId val="606574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753100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700"/>
              <a:t>nascida no estrangeiro</a:t>
            </a:r>
          </a:p>
        </c:rich>
      </c:tx>
      <c:layout>
        <c:manualLayout>
          <c:xMode val="edge"/>
          <c:yMode val="edge"/>
          <c:x val="0.3156437786100707"/>
          <c:y val="2.1425107020096583E-2"/>
        </c:manualLayout>
      </c:layout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Anda a estudar/ainda não frequenta a escola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35.087719298245609</c:v>
              </c:pt>
              <c:pt idx="1">
                <c:v>36.222910216718262</c:v>
              </c:pt>
              <c:pt idx="2">
                <c:v>28.516310066643289</c:v>
              </c:pt>
              <c:pt idx="3">
                <c:v>31.81818181818182</c:v>
              </c:pt>
              <c:pt idx="4">
                <c:v>23.5632183908046</c:v>
              </c:pt>
              <c:pt idx="5">
                <c:v>25.978647686832741</c:v>
              </c:pt>
              <c:pt idx="6">
                <c:v>27.218934911242599</c:v>
              </c:pt>
              <c:pt idx="7">
                <c:v>25.937609533824041</c:v>
              </c:pt>
              <c:pt idx="8">
                <c:v>25.937609533824041</c:v>
              </c:pt>
              <c:pt idx="9">
                <c:v>21.39175257731959</c:v>
              </c:pt>
              <c:pt idx="10">
                <c:v>20.145631067961169</c:v>
              </c:pt>
              <c:pt idx="11">
                <c:v>23.387096774193552</c:v>
              </c:pt>
              <c:pt idx="12">
                <c:v>25.128205128205131</c:v>
              </c:pt>
              <c:pt idx="13">
                <c:v>22.585924713584291</c:v>
              </c:pt>
              <c:pt idx="14">
                <c:v>20.393120393120391</c:v>
              </c:pt>
              <c:pt idx="15">
                <c:v>19.330289193302889</c:v>
              </c:pt>
              <c:pt idx="16">
                <c:v>21.035940803382658</c:v>
              </c:pt>
              <c:pt idx="17">
                <c:v>23.222748815165879</c:v>
              </c:pt>
              <c:pt idx="18">
                <c:v>20.446533490011749</c:v>
              </c:pt>
              <c:pt idx="19">
                <c:v>18.399999999999999</c:v>
              </c:pt>
              <c:pt idx="20">
                <c:v>19.17808219178082</c:v>
              </c:pt>
            </c:numLit>
          </c:val>
        </c:ser>
        <c:ser>
          <c:idx val="1"/>
          <c:order val="1"/>
          <c:tx>
            <c:v>Sem grau concluído</c:v>
          </c:tx>
          <c:spPr>
            <a:solidFill>
              <a:schemeClr val="tx2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18.12865497076023</c:v>
              </c:pt>
              <c:pt idx="1">
                <c:v>12.693498452012379</c:v>
              </c:pt>
              <c:pt idx="2">
                <c:v>19.60715538407576</c:v>
              </c:pt>
              <c:pt idx="3">
                <c:v>11.36363636363636</c:v>
              </c:pt>
              <c:pt idx="4">
                <c:v>19.540229885057471</c:v>
              </c:pt>
              <c:pt idx="5">
                <c:v>16.014234875444838</c:v>
              </c:pt>
              <c:pt idx="6">
                <c:v>11.834319526627221</c:v>
              </c:pt>
              <c:pt idx="7">
                <c:v>9.8726486739105024</c:v>
              </c:pt>
              <c:pt idx="8">
                <c:v>9.8726486739105024</c:v>
              </c:pt>
              <c:pt idx="9">
                <c:v>14.046391752577319</c:v>
              </c:pt>
              <c:pt idx="10">
                <c:v>15.04854368932039</c:v>
              </c:pt>
              <c:pt idx="11">
                <c:v>11.29032258064516</c:v>
              </c:pt>
              <c:pt idx="12">
                <c:v>8.2051282051282044</c:v>
              </c:pt>
              <c:pt idx="13">
                <c:v>5.1554828150572831</c:v>
              </c:pt>
              <c:pt idx="14">
                <c:v>6.1425061425061429</c:v>
              </c:pt>
              <c:pt idx="15">
                <c:v>7.4581430745814297</c:v>
              </c:pt>
              <c:pt idx="16">
                <c:v>5.2854122621564494</c:v>
              </c:pt>
              <c:pt idx="17">
                <c:v>2.8436018957345972</c:v>
              </c:pt>
              <c:pt idx="18">
                <c:v>3.7602820211515859</c:v>
              </c:pt>
              <c:pt idx="19">
                <c:v>4.3999999999999986</c:v>
              </c:pt>
              <c:pt idx="20">
                <c:v>0</c:v>
              </c:pt>
            </c:numLit>
          </c:val>
        </c:ser>
        <c:ser>
          <c:idx val="2"/>
          <c:order val="2"/>
          <c:tx>
            <c:v>Com grau concluídos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46.198830409356717</c:v>
              </c:pt>
              <c:pt idx="1">
                <c:v>50.464396284829718</c:v>
              </c:pt>
              <c:pt idx="2">
                <c:v>51.350403367239558</c:v>
              </c:pt>
              <c:pt idx="3">
                <c:v>55.68181818181818</c:v>
              </c:pt>
              <c:pt idx="4">
                <c:v>56.321839080459768</c:v>
              </c:pt>
              <c:pt idx="5">
                <c:v>57.651245551601427</c:v>
              </c:pt>
              <c:pt idx="6">
                <c:v>60.946745562130182</c:v>
              </c:pt>
              <c:pt idx="7">
                <c:v>63.634770417104797</c:v>
              </c:pt>
              <c:pt idx="8">
                <c:v>63.634770417104797</c:v>
              </c:pt>
              <c:pt idx="9">
                <c:v>64.304123711340196</c:v>
              </c:pt>
              <c:pt idx="10">
                <c:v>64.320388349514573</c:v>
              </c:pt>
              <c:pt idx="11">
                <c:v>64.91935483870968</c:v>
              </c:pt>
              <c:pt idx="12">
                <c:v>66.153846153846146</c:v>
              </c:pt>
              <c:pt idx="13">
                <c:v>71.849427168576113</c:v>
              </c:pt>
              <c:pt idx="14">
                <c:v>72.727272727272734</c:v>
              </c:pt>
              <c:pt idx="15">
                <c:v>72.907153729071524</c:v>
              </c:pt>
              <c:pt idx="16">
                <c:v>73.361522198731492</c:v>
              </c:pt>
              <c:pt idx="17">
                <c:v>73.933649289099506</c:v>
              </c:pt>
              <c:pt idx="18">
                <c:v>75.205640423031724</c:v>
              </c:pt>
              <c:pt idx="19">
                <c:v>76.8</c:v>
              </c:pt>
              <c:pt idx="20">
                <c:v>78.767123287671225</c:v>
              </c:pt>
            </c:numLit>
          </c:val>
        </c:ser>
        <c:ser>
          <c:idx val="3"/>
          <c:order val="3"/>
          <c:tx>
            <c:v>0</c:v>
          </c:tx>
          <c:spPr>
            <a:solidFill>
              <a:srgbClr val="4F81BD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-8.4158415841584162</c:v>
              </c:pt>
              <c:pt idx="2">
                <c:v>-1.173020527859238</c:v>
              </c:pt>
              <c:pt idx="3">
                <c:v>0</c:v>
              </c:pt>
              <c:pt idx="4">
                <c:v>-5.2173913043478262</c:v>
              </c:pt>
              <c:pt idx="5">
                <c:v>-6.557377049180328</c:v>
              </c:pt>
              <c:pt idx="6">
                <c:v>-17.12328767123288</c:v>
              </c:pt>
              <c:pt idx="7">
                <c:v>-5.7801449401903433</c:v>
              </c:pt>
              <c:pt idx="8">
                <c:v>-5.7801449401903433</c:v>
              </c:pt>
              <c:pt idx="9">
                <c:v>-4.5248868778280542</c:v>
              </c:pt>
              <c:pt idx="10">
                <c:v>-7.782101167315175</c:v>
              </c:pt>
              <c:pt idx="11">
                <c:v>-3.0303030303030298</c:v>
              </c:pt>
              <c:pt idx="12">
                <c:v>-12.195121951219511</c:v>
              </c:pt>
              <c:pt idx="13">
                <c:v>-4.5977011494252871</c:v>
              </c:pt>
              <c:pt idx="14">
                <c:v>-4.3137254901960782</c:v>
              </c:pt>
              <c:pt idx="15">
                <c:v>-7.1297989031078597</c:v>
              </c:pt>
              <c:pt idx="16">
                <c:v>-2.4423337856173668</c:v>
              </c:pt>
              <c:pt idx="17">
                <c:v>-10.948905109489051</c:v>
              </c:pt>
              <c:pt idx="18">
                <c:v>-5.4722638680659674</c:v>
              </c:pt>
              <c:pt idx="19">
                <c:v>-4.716981132075472</c:v>
              </c:pt>
              <c:pt idx="20">
                <c:v>-5.2356020942408366</c:v>
              </c:pt>
            </c:numLit>
          </c:val>
        </c:ser>
        <c:ser>
          <c:idx val="4"/>
          <c:order val="4"/>
          <c:tx>
            <c:v>0</c:v>
          </c:tx>
          <c:spPr>
            <a:solidFill>
              <a:schemeClr val="tx2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-29.591836734693882</c:v>
              </c:pt>
              <c:pt idx="1">
                <c:v>-19.306930693069312</c:v>
              </c:pt>
              <c:pt idx="2">
                <c:v>-37.903225806451623</c:v>
              </c:pt>
              <c:pt idx="3">
                <c:v>-18.348623853211009</c:v>
              </c:pt>
              <c:pt idx="4">
                <c:v>-28.695652173913039</c:v>
              </c:pt>
              <c:pt idx="5">
                <c:v>-22.95081967213115</c:v>
              </c:pt>
              <c:pt idx="6">
                <c:v>-13.698630136986299</c:v>
              </c:pt>
              <c:pt idx="7">
                <c:v>-13.91775080764865</c:v>
              </c:pt>
              <c:pt idx="8">
                <c:v>-13.91775080764865</c:v>
              </c:pt>
              <c:pt idx="9">
                <c:v>-22.398190045248871</c:v>
              </c:pt>
              <c:pt idx="10">
                <c:v>-22.568093385214009</c:v>
              </c:pt>
              <c:pt idx="11">
                <c:v>-15.75757575757576</c:v>
              </c:pt>
              <c:pt idx="12">
                <c:v>-12.195121951219511</c:v>
              </c:pt>
              <c:pt idx="13">
                <c:v>-6.4785788923719947</c:v>
              </c:pt>
              <c:pt idx="14">
                <c:v>-9.4117647058823533</c:v>
              </c:pt>
              <c:pt idx="15">
                <c:v>-8.7751371115173669</c:v>
              </c:pt>
              <c:pt idx="16">
                <c:v>-6.6485753052917227</c:v>
              </c:pt>
              <c:pt idx="17">
                <c:v>-3.6496350364963499</c:v>
              </c:pt>
              <c:pt idx="18">
                <c:v>-4.497751124437781</c:v>
              </c:pt>
              <c:pt idx="19">
                <c:v>-5.1886792452830202</c:v>
              </c:pt>
              <c:pt idx="20">
                <c:v>0</c:v>
              </c:pt>
            </c:numLit>
          </c:val>
        </c:ser>
        <c:ser>
          <c:idx val="5"/>
          <c:order val="5"/>
          <c:tx>
            <c:v>0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Turquia</c:v>
              </c:pt>
              <c:pt idx="1">
                <c:v>Polónia</c:v>
              </c:pt>
              <c:pt idx="2">
                <c:v>Federação Russa</c:v>
              </c:pt>
              <c:pt idx="3">
                <c:v>Cazaquistão</c:v>
              </c:pt>
              <c:pt idx="4">
                <c:v>Itália</c:v>
              </c:pt>
              <c:pt idx="5">
                <c:v>Roménia</c:v>
              </c:pt>
              <c:pt idx="6">
                <c:v>Grécia</c:v>
              </c:pt>
              <c:pt idx="7">
                <c:v>Total</c:v>
              </c:pt>
              <c:pt idx="8">
                <c:v>Croácia</c:v>
              </c:pt>
              <c:pt idx="9">
                <c:v>Kosovo</c:v>
              </c:pt>
              <c:pt idx="10">
                <c:v>Áustria</c:v>
              </c:pt>
              <c:pt idx="11">
                <c:v>Sérvia</c:v>
              </c:pt>
              <c:pt idx="12">
                <c:v>Ucrânia</c:v>
              </c:pt>
              <c:pt idx="13">
                <c:v>Bósnia e Herzegovina</c:v>
              </c:pt>
              <c:pt idx="14">
                <c:v>Holanda</c:v>
              </c:pt>
              <c:pt idx="15">
                <c:v>Espanha</c:v>
              </c:pt>
              <c:pt idx="16">
                <c:v>Vietnã</c:v>
              </c:pt>
              <c:pt idx="17">
                <c:v>Portugal</c:v>
              </c:pt>
              <c:pt idx="18">
                <c:v>Síria</c:v>
              </c:pt>
              <c:pt idx="19">
                <c:v>Marrocos</c:v>
              </c:pt>
              <c:pt idx="20">
                <c:v>Bulgária</c:v>
              </c:pt>
            </c:strLit>
          </c:cat>
          <c:val>
            <c:numLit>
              <c:formatCode>General</c:formatCode>
              <c:ptCount val="21"/>
              <c:pt idx="0">
                <c:v>-65.306122448979593</c:v>
              </c:pt>
              <c:pt idx="1">
                <c:v>-71.287128712871279</c:v>
              </c:pt>
              <c:pt idx="2">
                <c:v>-60.26392961876833</c:v>
              </c:pt>
              <c:pt idx="3">
                <c:v>-77.064220183486242</c:v>
              </c:pt>
              <c:pt idx="4">
                <c:v>-65.217391304347814</c:v>
              </c:pt>
              <c:pt idx="5">
                <c:v>-69.945355191256837</c:v>
              </c:pt>
              <c:pt idx="6">
                <c:v>-68.493150684931507</c:v>
              </c:pt>
              <c:pt idx="7">
                <c:v>-79.629791321051258</c:v>
              </c:pt>
              <c:pt idx="8">
                <c:v>-79.629791321051258</c:v>
              </c:pt>
              <c:pt idx="9">
                <c:v>-72.624434389140262</c:v>
              </c:pt>
              <c:pt idx="10">
                <c:v>-69.260700389105054</c:v>
              </c:pt>
              <c:pt idx="11">
                <c:v>-80.606060606060609</c:v>
              </c:pt>
              <c:pt idx="12">
                <c:v>-74.796747967479675</c:v>
              </c:pt>
              <c:pt idx="13">
                <c:v>-88.505747126436788</c:v>
              </c:pt>
              <c:pt idx="14">
                <c:v>-85.882352941176464</c:v>
              </c:pt>
              <c:pt idx="15">
                <c:v>-83.729433272394886</c:v>
              </c:pt>
              <c:pt idx="16">
                <c:v>-90.637720488466755</c:v>
              </c:pt>
              <c:pt idx="17">
                <c:v>-85.401459854014576</c:v>
              </c:pt>
              <c:pt idx="18">
                <c:v>-89.430284857571223</c:v>
              </c:pt>
              <c:pt idx="19">
                <c:v>-89.15094339622641</c:v>
              </c:pt>
              <c:pt idx="20">
                <c:v>-92.146596858638745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7354880"/>
        <c:axId val="607191616"/>
      </c:barChart>
      <c:catAx>
        <c:axId val="6073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607191616"/>
        <c:crosses val="autoZero"/>
        <c:auto val="1"/>
        <c:lblAlgn val="ctr"/>
        <c:lblOffset val="100"/>
        <c:noMultiLvlLbl val="0"/>
      </c:catAx>
      <c:valAx>
        <c:axId val="607191616"/>
        <c:scaling>
          <c:orientation val="minMax"/>
          <c:max val="100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##\ ###\ ##0\ \ \ ;###\ ###\ ##0\ \ \ ;0\ \ \ " sourceLinked="0"/>
        <c:majorTickMark val="none"/>
        <c:minorTickMark val="none"/>
        <c:tickLblPos val="nextTo"/>
        <c:spPr>
          <a:ln>
            <a:noFill/>
          </a:ln>
        </c:spPr>
        <c:crossAx val="607354880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Pelo menos um membro do agregado familiar tem origem imigrante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Áustria</c:v>
              </c:pt>
              <c:pt idx="1">
                <c:v>Ucrânia</c:v>
              </c:pt>
              <c:pt idx="2">
                <c:v>Roménia</c:v>
              </c:pt>
              <c:pt idx="3">
                <c:v>Polónia</c:v>
              </c:pt>
              <c:pt idx="4">
                <c:v>Espanha</c:v>
              </c:pt>
              <c:pt idx="5">
                <c:v> Itália</c:v>
              </c:pt>
              <c:pt idx="6">
                <c:v>Holanda</c:v>
              </c:pt>
              <c:pt idx="7">
                <c:v>Bulgária</c:v>
              </c:pt>
              <c:pt idx="8">
                <c:v>Croácia</c:v>
              </c:pt>
              <c:pt idx="9">
                <c:v>Total</c:v>
              </c:pt>
              <c:pt idx="10">
                <c:v>Grécia</c:v>
              </c:pt>
              <c:pt idx="11">
                <c:v>Federação Russa</c:v>
              </c:pt>
              <c:pt idx="12">
                <c:v>Portugal</c:v>
              </c:pt>
              <c:pt idx="13">
                <c:v>Bósnia e Herzegovina</c:v>
              </c:pt>
              <c:pt idx="14">
                <c:v>Cazaquistão</c:v>
              </c:pt>
              <c:pt idx="15">
                <c:v>Vietnã</c:v>
              </c:pt>
              <c:pt idx="16">
                <c:v>Sérvia</c:v>
              </c:pt>
              <c:pt idx="17">
                <c:v>Síria</c:v>
              </c:pt>
              <c:pt idx="18">
                <c:v>Marrocos</c:v>
              </c:pt>
              <c:pt idx="19">
                <c:v>Turquia</c:v>
              </c:pt>
              <c:pt idx="20">
                <c:v>Kosovo</c:v>
              </c:pt>
            </c:strLit>
          </c:cat>
          <c:val>
            <c:numLit>
              <c:formatCode>General</c:formatCode>
              <c:ptCount val="21"/>
              <c:pt idx="0">
                <c:v>2.15</c:v>
              </c:pt>
              <c:pt idx="1">
                <c:v>2.15</c:v>
              </c:pt>
              <c:pt idx="2">
                <c:v>2.19</c:v>
              </c:pt>
              <c:pt idx="3">
                <c:v>2.2000000000000002</c:v>
              </c:pt>
              <c:pt idx="4">
                <c:v>2.29</c:v>
              </c:pt>
              <c:pt idx="5">
                <c:v>2.35</c:v>
              </c:pt>
              <c:pt idx="6">
                <c:v>2.2799999999999998</c:v>
              </c:pt>
              <c:pt idx="7">
                <c:v>2.36</c:v>
              </c:pt>
              <c:pt idx="8">
                <c:v>2.41</c:v>
              </c:pt>
              <c:pt idx="9">
                <c:v>2.41</c:v>
              </c:pt>
              <c:pt idx="10">
                <c:v>2.42</c:v>
              </c:pt>
              <c:pt idx="11">
                <c:v>2.5</c:v>
              </c:pt>
              <c:pt idx="12">
                <c:v>2.4900000000000002</c:v>
              </c:pt>
              <c:pt idx="13">
                <c:v>2.62</c:v>
              </c:pt>
              <c:pt idx="14">
                <c:v>2.62</c:v>
              </c:pt>
              <c:pt idx="15">
                <c:v>2.57</c:v>
              </c:pt>
              <c:pt idx="16">
                <c:v>2.64</c:v>
              </c:pt>
              <c:pt idx="17">
                <c:v>2.77</c:v>
              </c:pt>
              <c:pt idx="18">
                <c:v>2.89</c:v>
              </c:pt>
              <c:pt idx="19">
                <c:v>3</c:v>
              </c:pt>
              <c:pt idx="20">
                <c:v>3.54</c:v>
              </c:pt>
            </c:numLit>
          </c:val>
        </c:ser>
        <c:ser>
          <c:idx val="1"/>
          <c:order val="1"/>
          <c:tx>
            <c:v>Pelo menos um dos membros do agregado familiar tem experiência imigrante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Áustria</c:v>
              </c:pt>
              <c:pt idx="1">
                <c:v>Ucrânia</c:v>
              </c:pt>
              <c:pt idx="2">
                <c:v>Roménia</c:v>
              </c:pt>
              <c:pt idx="3">
                <c:v>Polónia</c:v>
              </c:pt>
              <c:pt idx="4">
                <c:v>Espanha</c:v>
              </c:pt>
              <c:pt idx="5">
                <c:v> Itália</c:v>
              </c:pt>
              <c:pt idx="6">
                <c:v>Holanda</c:v>
              </c:pt>
              <c:pt idx="7">
                <c:v>Bulgária</c:v>
              </c:pt>
              <c:pt idx="8">
                <c:v>Croácia</c:v>
              </c:pt>
              <c:pt idx="9">
                <c:v>Total</c:v>
              </c:pt>
              <c:pt idx="10">
                <c:v>Grécia</c:v>
              </c:pt>
              <c:pt idx="11">
                <c:v>Federação Russa</c:v>
              </c:pt>
              <c:pt idx="12">
                <c:v>Portugal</c:v>
              </c:pt>
              <c:pt idx="13">
                <c:v>Bósnia e Herzegovina</c:v>
              </c:pt>
              <c:pt idx="14">
                <c:v>Cazaquistão</c:v>
              </c:pt>
              <c:pt idx="15">
                <c:v>Vietnã</c:v>
              </c:pt>
              <c:pt idx="16">
                <c:v>Sérvia</c:v>
              </c:pt>
              <c:pt idx="17">
                <c:v>Síria</c:v>
              </c:pt>
              <c:pt idx="18">
                <c:v>Marrocos</c:v>
              </c:pt>
              <c:pt idx="19">
                <c:v>Turquia</c:v>
              </c:pt>
              <c:pt idx="20">
                <c:v>Kosovo</c:v>
              </c:pt>
            </c:strLit>
          </c:cat>
          <c:val>
            <c:numLit>
              <c:formatCode>General</c:formatCode>
              <c:ptCount val="21"/>
              <c:pt idx="0">
                <c:v>2.13</c:v>
              </c:pt>
              <c:pt idx="1">
                <c:v>2.14</c:v>
              </c:pt>
              <c:pt idx="2">
                <c:v>2.19</c:v>
              </c:pt>
              <c:pt idx="3">
                <c:v>2.2000000000000002</c:v>
              </c:pt>
              <c:pt idx="4">
                <c:v>2.23</c:v>
              </c:pt>
              <c:pt idx="5">
                <c:v>2.3199999999999998</c:v>
              </c:pt>
              <c:pt idx="6">
                <c:v>2.33</c:v>
              </c:pt>
              <c:pt idx="7">
                <c:v>2.36</c:v>
              </c:pt>
              <c:pt idx="8">
                <c:v>2.41</c:v>
              </c:pt>
              <c:pt idx="9">
                <c:v>2.4300000000000002</c:v>
              </c:pt>
              <c:pt idx="10">
                <c:v>2.48</c:v>
              </c:pt>
              <c:pt idx="11">
                <c:v>2.5</c:v>
              </c:pt>
              <c:pt idx="12">
                <c:v>2.5</c:v>
              </c:pt>
              <c:pt idx="13">
                <c:v>2.61</c:v>
              </c:pt>
              <c:pt idx="14">
                <c:v>2.62</c:v>
              </c:pt>
              <c:pt idx="15">
                <c:v>2.62</c:v>
              </c:pt>
              <c:pt idx="16">
                <c:v>2.67</c:v>
              </c:pt>
              <c:pt idx="17">
                <c:v>2.78</c:v>
              </c:pt>
              <c:pt idx="18">
                <c:v>2.96</c:v>
              </c:pt>
              <c:pt idx="19">
                <c:v>3.11</c:v>
              </c:pt>
              <c:pt idx="20">
                <c:v>3.56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357952"/>
        <c:axId val="607193920"/>
      </c:barChart>
      <c:catAx>
        <c:axId val="6073579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7193920"/>
        <c:crosses val="autoZero"/>
        <c:auto val="1"/>
        <c:lblAlgn val="ctr"/>
        <c:lblOffset val="100"/>
        <c:noMultiLvlLbl val="0"/>
      </c:catAx>
      <c:valAx>
        <c:axId val="6071939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60735795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Pelo menos um membro do agregado familiar tem origem imigrante</c:v>
          </c:tx>
          <c:spPr>
            <a:solidFill>
              <a:schemeClr val="accent1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Vietnã</c:v>
              </c:pt>
              <c:pt idx="3">
                <c:v>Turquia</c:v>
              </c:pt>
              <c:pt idx="4">
                <c:v>Marrocos</c:v>
              </c:pt>
              <c:pt idx="5">
                <c:v>Sérvia</c:v>
              </c:pt>
              <c:pt idx="6">
                <c:v>Ucrânia</c:v>
              </c:pt>
              <c:pt idx="7">
                <c:v>Cazaquistão</c:v>
              </c:pt>
              <c:pt idx="8">
                <c:v>Bósnia e Herzegovina</c:v>
              </c:pt>
              <c:pt idx="9">
                <c:v>Federação Russa</c:v>
              </c:pt>
              <c:pt idx="10">
                <c:v>Bulgária</c:v>
              </c:pt>
              <c:pt idx="11">
                <c:v>Grécia</c:v>
              </c:pt>
              <c:pt idx="12">
                <c:v>Portugal</c:v>
              </c:pt>
              <c:pt idx="13">
                <c:v>Total</c:v>
              </c:pt>
              <c:pt idx="14">
                <c:v>Itália</c:v>
              </c:pt>
              <c:pt idx="15">
                <c:v>Croácia</c:v>
              </c:pt>
              <c:pt idx="16">
                <c:v>Polónia</c:v>
              </c:pt>
              <c:pt idx="17">
                <c:v>Roménia</c:v>
              </c:pt>
              <c:pt idx="18">
                <c:v>Espanha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705</c:v>
              </c:pt>
              <c:pt idx="1">
                <c:v>768</c:v>
              </c:pt>
              <c:pt idx="2">
                <c:v>823</c:v>
              </c:pt>
              <c:pt idx="3">
                <c:v>901</c:v>
              </c:pt>
              <c:pt idx="4">
                <c:v>902</c:v>
              </c:pt>
              <c:pt idx="5">
                <c:v>956</c:v>
              </c:pt>
              <c:pt idx="6">
                <c:v>987</c:v>
              </c:pt>
              <c:pt idx="7">
                <c:v>991</c:v>
              </c:pt>
              <c:pt idx="8">
                <c:v>1028</c:v>
              </c:pt>
              <c:pt idx="9">
                <c:v>1033</c:v>
              </c:pt>
              <c:pt idx="10">
                <c:v>1118</c:v>
              </c:pt>
              <c:pt idx="11">
                <c:v>1131</c:v>
              </c:pt>
              <c:pt idx="12">
                <c:v>1169</c:v>
              </c:pt>
              <c:pt idx="13">
                <c:v>1188</c:v>
              </c:pt>
              <c:pt idx="14">
                <c:v>1227</c:v>
              </c:pt>
              <c:pt idx="15">
                <c:v>1244</c:v>
              </c:pt>
              <c:pt idx="16">
                <c:v>1260</c:v>
              </c:pt>
              <c:pt idx="17">
                <c:v>1290</c:v>
              </c:pt>
              <c:pt idx="18">
                <c:v>1377</c:v>
              </c:pt>
              <c:pt idx="19">
                <c:v>1668</c:v>
              </c:pt>
              <c:pt idx="20">
                <c:v>1704</c:v>
              </c:pt>
            </c:numLit>
          </c:val>
        </c:ser>
        <c:ser>
          <c:idx val="1"/>
          <c:order val="1"/>
          <c:tx>
            <c:v>Pelo menos um dos membros do agregado familiar tem experiência imigrante</c:v>
          </c:tx>
          <c:spPr>
            <a:solidFill>
              <a:srgbClr val="C00000"/>
            </a:solidFill>
          </c:spPr>
          <c:invertIfNegative val="0"/>
          <c:cat>
            <c:strLit>
              <c:ptCount val="21"/>
              <c:pt idx="0">
                <c:v>Síria</c:v>
              </c:pt>
              <c:pt idx="1">
                <c:v>Kosovo</c:v>
              </c:pt>
              <c:pt idx="2">
                <c:v>Vietnã</c:v>
              </c:pt>
              <c:pt idx="3">
                <c:v>Turquia</c:v>
              </c:pt>
              <c:pt idx="4">
                <c:v>Marrocos</c:v>
              </c:pt>
              <c:pt idx="5">
                <c:v>Sérvia</c:v>
              </c:pt>
              <c:pt idx="6">
                <c:v>Ucrânia</c:v>
              </c:pt>
              <c:pt idx="7">
                <c:v>Cazaquistão</c:v>
              </c:pt>
              <c:pt idx="8">
                <c:v>Bósnia e Herzegovina</c:v>
              </c:pt>
              <c:pt idx="9">
                <c:v>Federação Russa</c:v>
              </c:pt>
              <c:pt idx="10">
                <c:v>Bulgária</c:v>
              </c:pt>
              <c:pt idx="11">
                <c:v>Grécia</c:v>
              </c:pt>
              <c:pt idx="12">
                <c:v>Portugal</c:v>
              </c:pt>
              <c:pt idx="13">
                <c:v>Total</c:v>
              </c:pt>
              <c:pt idx="14">
                <c:v>Itália</c:v>
              </c:pt>
              <c:pt idx="15">
                <c:v>Croácia</c:v>
              </c:pt>
              <c:pt idx="16">
                <c:v>Polónia</c:v>
              </c:pt>
              <c:pt idx="17">
                <c:v>Roménia</c:v>
              </c:pt>
              <c:pt idx="18">
                <c:v>Espanha</c:v>
              </c:pt>
              <c:pt idx="19">
                <c:v>Holanda</c:v>
              </c:pt>
              <c:pt idx="20">
                <c:v>Áustria</c:v>
              </c:pt>
            </c:strLit>
          </c:cat>
          <c:val>
            <c:numLit>
              <c:formatCode>General</c:formatCode>
              <c:ptCount val="21"/>
              <c:pt idx="0">
                <c:v>696</c:v>
              </c:pt>
              <c:pt idx="1">
                <c:v>760</c:v>
              </c:pt>
              <c:pt idx="2">
                <c:v>822</c:v>
              </c:pt>
              <c:pt idx="3">
                <c:v>852</c:v>
              </c:pt>
              <c:pt idx="4">
                <c:v>882</c:v>
              </c:pt>
              <c:pt idx="5">
                <c:v>931</c:v>
              </c:pt>
              <c:pt idx="6">
                <c:v>988</c:v>
              </c:pt>
              <c:pt idx="7">
                <c:v>990</c:v>
              </c:pt>
              <c:pt idx="8">
                <c:v>1010</c:v>
              </c:pt>
              <c:pt idx="9">
                <c:v>1033</c:v>
              </c:pt>
              <c:pt idx="10">
                <c:v>1119</c:v>
              </c:pt>
              <c:pt idx="11">
                <c:v>1078</c:v>
              </c:pt>
              <c:pt idx="12">
                <c:v>1121</c:v>
              </c:pt>
              <c:pt idx="13">
                <c:v>1173</c:v>
              </c:pt>
              <c:pt idx="14">
                <c:v>1187</c:v>
              </c:pt>
              <c:pt idx="15">
                <c:v>1189</c:v>
              </c:pt>
              <c:pt idx="16">
                <c:v>1260</c:v>
              </c:pt>
              <c:pt idx="17">
                <c:v>1289</c:v>
              </c:pt>
              <c:pt idx="18">
                <c:v>1331</c:v>
              </c:pt>
              <c:pt idx="19">
                <c:v>1723</c:v>
              </c:pt>
              <c:pt idx="20">
                <c:v>1685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7134208"/>
        <c:axId val="607196224"/>
      </c:barChart>
      <c:catAx>
        <c:axId val="607134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607196224"/>
        <c:crosses val="autoZero"/>
        <c:auto val="1"/>
        <c:lblAlgn val="ctr"/>
        <c:lblOffset val="100"/>
        <c:noMultiLvlLbl val="0"/>
      </c:catAx>
      <c:valAx>
        <c:axId val="6071962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60713420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Remessas provenientes da Alemanha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1996</c:v>
              </c:pt>
              <c:pt idx="1">
                <c:v>1997</c:v>
              </c:pt>
              <c:pt idx="2">
                <c:v>1998</c:v>
              </c:pt>
              <c:pt idx="3">
                <c:v>1999</c:v>
              </c:pt>
              <c:pt idx="4">
                <c:v>2000</c:v>
              </c:pt>
              <c:pt idx="5">
                <c:v>2001</c:v>
              </c:pt>
              <c:pt idx="6">
                <c:v>2002</c:v>
              </c:pt>
              <c:pt idx="7">
                <c:v>2003</c:v>
              </c:pt>
              <c:pt idx="8">
                <c:v>2004</c:v>
              </c:pt>
              <c:pt idx="9">
                <c:v>2005</c:v>
              </c:pt>
              <c:pt idx="10">
                <c:v>2006</c:v>
              </c:pt>
              <c:pt idx="11">
                <c:v>2007</c:v>
              </c:pt>
              <c:pt idx="12">
                <c:v>2008</c:v>
              </c:pt>
              <c:pt idx="13">
                <c:v>2009</c:v>
              </c:pt>
              <c:pt idx="14">
                <c:v>2010</c:v>
              </c:pt>
              <c:pt idx="15">
                <c:v>2011</c:v>
              </c:pt>
              <c:pt idx="16">
                <c:v>2012</c:v>
              </c:pt>
              <c:pt idx="17">
                <c:v>2013</c:v>
              </c:pt>
              <c:pt idx="18">
                <c:v>2014</c:v>
              </c:pt>
              <c:pt idx="19">
                <c:v>2015</c:v>
              </c:pt>
            </c:numLit>
          </c:cat>
          <c:val>
            <c:numLit>
              <c:formatCode>General</c:formatCode>
              <c:ptCount val="20"/>
              <c:pt idx="0">
                <c:v>258.5</c:v>
              </c:pt>
              <c:pt idx="1">
                <c:v>246.4</c:v>
              </c:pt>
              <c:pt idx="2">
                <c:v>221</c:v>
              </c:pt>
              <c:pt idx="3">
                <c:v>243.4</c:v>
              </c:pt>
              <c:pt idx="4">
                <c:v>277.8</c:v>
              </c:pt>
              <c:pt idx="5">
                <c:v>325.2</c:v>
              </c:pt>
              <c:pt idx="6">
                <c:v>205.8</c:v>
              </c:pt>
              <c:pt idx="7">
                <c:v>205.6</c:v>
              </c:pt>
              <c:pt idx="8">
                <c:v>178.8</c:v>
              </c:pt>
              <c:pt idx="9">
                <c:v>164.5</c:v>
              </c:pt>
              <c:pt idx="10">
                <c:v>168.9</c:v>
              </c:pt>
              <c:pt idx="11">
                <c:v>170.6</c:v>
              </c:pt>
              <c:pt idx="12">
                <c:v>147.69999999999999</c:v>
              </c:pt>
              <c:pt idx="13">
                <c:v>120.9</c:v>
              </c:pt>
              <c:pt idx="14">
                <c:v>120.4</c:v>
              </c:pt>
              <c:pt idx="15">
                <c:v>113.4</c:v>
              </c:pt>
              <c:pt idx="16">
                <c:v>172.9</c:v>
              </c:pt>
              <c:pt idx="17">
                <c:v>197.3</c:v>
              </c:pt>
              <c:pt idx="18">
                <c:v>196.2</c:v>
              </c:pt>
              <c:pt idx="19">
                <c:v>256.3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067200"/>
        <c:axId val="607789632"/>
      </c:lineChart>
      <c:lineChart>
        <c:grouping val="standard"/>
        <c:varyColors val="0"/>
        <c:ser>
          <c:idx val="1"/>
          <c:order val="1"/>
          <c:tx>
            <c:v>% das remessas da Alemanha no total recebido em Portugal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1996</c:v>
              </c:pt>
              <c:pt idx="1">
                <c:v>1997</c:v>
              </c:pt>
              <c:pt idx="2">
                <c:v>1998</c:v>
              </c:pt>
              <c:pt idx="3">
                <c:v>1999</c:v>
              </c:pt>
              <c:pt idx="4">
                <c:v>2000</c:v>
              </c:pt>
              <c:pt idx="5">
                <c:v>2001</c:v>
              </c:pt>
              <c:pt idx="6">
                <c:v>2002</c:v>
              </c:pt>
              <c:pt idx="7">
                <c:v>2003</c:v>
              </c:pt>
              <c:pt idx="8">
                <c:v>2004</c:v>
              </c:pt>
              <c:pt idx="9">
                <c:v>2005</c:v>
              </c:pt>
              <c:pt idx="10">
                <c:v>2006</c:v>
              </c:pt>
              <c:pt idx="11">
                <c:v>2007</c:v>
              </c:pt>
              <c:pt idx="12">
                <c:v>2008</c:v>
              </c:pt>
              <c:pt idx="13">
                <c:v>2009</c:v>
              </c:pt>
              <c:pt idx="14">
                <c:v>2010</c:v>
              </c:pt>
              <c:pt idx="15">
                <c:v>2011</c:v>
              </c:pt>
              <c:pt idx="16">
                <c:v>2012</c:v>
              </c:pt>
              <c:pt idx="17">
                <c:v>2013</c:v>
              </c:pt>
              <c:pt idx="18">
                <c:v>2014</c:v>
              </c:pt>
              <c:pt idx="19">
                <c:v>2015</c:v>
              </c:pt>
            </c:numLit>
          </c:cat>
          <c:val>
            <c:numLit>
              <c:formatCode>General</c:formatCode>
              <c:ptCount val="20"/>
              <c:pt idx="0">
                <c:v>9.4429223744292212</c:v>
              </c:pt>
              <c:pt idx="1">
                <c:v>8.4021005251312832</c:v>
              </c:pt>
              <c:pt idx="2">
                <c:v>7.3268574080827502</c:v>
              </c:pt>
              <c:pt idx="3">
                <c:v>7.7970336675529373</c:v>
              </c:pt>
              <c:pt idx="4">
                <c:v>8.0333130910037305</c:v>
              </c:pt>
              <c:pt idx="5">
                <c:v>8.7026332691072579</c:v>
              </c:pt>
              <c:pt idx="6">
                <c:v>7.3033109762589161</c:v>
              </c:pt>
              <c:pt idx="7">
                <c:v>8.4476949626099103</c:v>
              </c:pt>
              <c:pt idx="8">
                <c:v>7.3212677094423073</c:v>
              </c:pt>
              <c:pt idx="9">
                <c:v>7.2237835938872301</c:v>
              </c:pt>
              <c:pt idx="10">
                <c:v>6.9784737429244297</c:v>
              </c:pt>
              <c:pt idx="11">
                <c:v>6.5909442126410127</c:v>
              </c:pt>
              <c:pt idx="12">
                <c:v>5.9443796031714102</c:v>
              </c:pt>
              <c:pt idx="13">
                <c:v>5.2982163986151889</c:v>
              </c:pt>
              <c:pt idx="14">
                <c:v>4.9631064759470709</c:v>
              </c:pt>
              <c:pt idx="15">
                <c:v>4.6657066447233078</c:v>
              </c:pt>
              <c:pt idx="16">
                <c:v>6.2884160756501188</c:v>
              </c:pt>
              <c:pt idx="17">
                <c:v>6.5422110219510579</c:v>
              </c:pt>
              <c:pt idx="18">
                <c:v>6.4102982977750189</c:v>
              </c:pt>
              <c:pt idx="19">
                <c:v>7.7317566140758398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51008"/>
        <c:axId val="607790208"/>
      </c:lineChart>
      <c:catAx>
        <c:axId val="60606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607789632"/>
        <c:crosses val="autoZero"/>
        <c:auto val="1"/>
        <c:lblAlgn val="ctr"/>
        <c:lblOffset val="100"/>
        <c:noMultiLvlLbl val="0"/>
      </c:catAx>
      <c:valAx>
        <c:axId val="6077896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6067200"/>
        <c:crosses val="autoZero"/>
        <c:crossBetween val="between"/>
      </c:valAx>
      <c:valAx>
        <c:axId val="6077902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607851008"/>
        <c:crosses val="max"/>
        <c:crossBetween val="between"/>
      </c:valAx>
      <c:catAx>
        <c:axId val="60785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77902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63517060367506E-2"/>
          <c:y val="5.1400554097404502E-2"/>
          <c:w val="0.89052537182852098"/>
          <c:h val="0.83261956838728501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strLit>
          </c:cat>
          <c:val>
            <c:numLit>
              <c:formatCode>General</c:formatCode>
              <c:ptCount val="9"/>
              <c:pt idx="0">
                <c:v>2.8391608391608392</c:v>
              </c:pt>
              <c:pt idx="1">
                <c:v>2.27683615819209</c:v>
              </c:pt>
              <c:pt idx="2">
                <c:v>3.092233009708738</c:v>
              </c:pt>
              <c:pt idx="3">
                <c:v>2.412790697674418</c:v>
              </c:pt>
              <c:pt idx="4">
                <c:v>3.6622516556291389</c:v>
              </c:pt>
              <c:pt idx="5">
                <c:v>2.8571428571428572</c:v>
              </c:pt>
              <c:pt idx="6">
                <c:v>2.6773333333333329</c:v>
              </c:pt>
              <c:pt idx="7">
                <c:v>2.4387254901960791</c:v>
              </c:pt>
              <c:pt idx="8">
                <c:v>2.477088948787062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274880"/>
        <c:axId val="585467008"/>
      </c:lineChart>
      <c:catAx>
        <c:axId val="585274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585467008"/>
        <c:crosses val="autoZero"/>
        <c:auto val="1"/>
        <c:lblAlgn val="ctr"/>
        <c:lblOffset val="100"/>
        <c:noMultiLvlLbl val="0"/>
      </c:catAx>
      <c:valAx>
        <c:axId val="585467008"/>
        <c:scaling>
          <c:orientation val="minMax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crossAx val="5852748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1221</c:v>
              </c:pt>
              <c:pt idx="1">
                <c:v>1220</c:v>
              </c:pt>
              <c:pt idx="2">
                <c:v>1393</c:v>
              </c:pt>
              <c:pt idx="3">
                <c:v>1305</c:v>
              </c:pt>
              <c:pt idx="4">
                <c:v>1434</c:v>
              </c:pt>
              <c:pt idx="5">
                <c:v>1498</c:v>
              </c:pt>
              <c:pt idx="6">
                <c:v>1793</c:v>
              </c:pt>
              <c:pt idx="7">
                <c:v>1722</c:v>
              </c:pt>
              <c:pt idx="8">
                <c:v>1685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74912"/>
        <c:axId val="585468736"/>
      </c:lineChart>
      <c:lineChart>
        <c:grouping val="standard"/>
        <c:varyColors val="0"/>
        <c:ser>
          <c:idx val="1"/>
          <c:order val="1"/>
          <c:tx>
            <c:v>% das reentradas no total das entradas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19.924934725848559</c:v>
              </c:pt>
              <c:pt idx="1">
                <c:v>18.76923076923077</c:v>
              </c:pt>
              <c:pt idx="2">
                <c:v>18.94980274792545</c:v>
              </c:pt>
              <c:pt idx="3">
                <c:v>17.982637453493179</c:v>
              </c:pt>
              <c:pt idx="4">
                <c:v>15.866342111086521</c:v>
              </c:pt>
              <c:pt idx="5">
                <c:v>11.88040288682687</c:v>
              </c:pt>
              <c:pt idx="6">
                <c:v>12.37063612529322</c:v>
              </c:pt>
              <c:pt idx="7">
                <c:v>14.396789566089801</c:v>
              </c:pt>
              <c:pt idx="8">
                <c:v>15.81565609160879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276928"/>
        <c:axId val="585469312"/>
      </c:lineChart>
      <c:catAx>
        <c:axId val="5839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468736"/>
        <c:crosses val="autoZero"/>
        <c:auto val="1"/>
        <c:lblAlgn val="ctr"/>
        <c:lblOffset val="100"/>
        <c:noMultiLvlLbl val="0"/>
      </c:catAx>
      <c:valAx>
        <c:axId val="5854687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974912"/>
        <c:crosses val="autoZero"/>
        <c:crossBetween val="between"/>
        <c:majorUnit val="400"/>
      </c:valAx>
      <c:valAx>
        <c:axId val="585469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85276928"/>
        <c:crosses val="max"/>
        <c:crossBetween val="between"/>
      </c:valAx>
      <c:catAx>
        <c:axId val="58527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5469312"/>
        <c:crosses val="autoZero"/>
        <c:auto val="1"/>
        <c:lblAlgn val="ctr"/>
        <c:lblOffset val="100"/>
        <c:noMultiLvlLbl val="0"/>
      </c:cat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accent1">
          <a:lumMod val="20000"/>
          <a:lumOff val="80000"/>
        </a:schemeClr>
      </a:solidFill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dPt>
            <c:idx val="2"/>
            <c:bubble3D val="0"/>
          </c:dPt>
          <c:cat>
            <c:numLit>
              <c:formatCode>General</c:formatCode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</c:numLit>
          </c:cat>
          <c:val>
            <c:numLit>
              <c:formatCode>General</c:formatCode>
              <c:ptCount val="9"/>
              <c:pt idx="0">
                <c:v>2.3179347826086958</c:v>
              </c:pt>
              <c:pt idx="1">
                <c:v>2.5672514619883038</c:v>
              </c:pt>
              <c:pt idx="2">
                <c:v>2.262295081967213</c:v>
              </c:pt>
              <c:pt idx="3">
                <c:v>2.2382133995037221</c:v>
              </c:pt>
              <c:pt idx="4">
                <c:v>2.3271461716937361</c:v>
              </c:pt>
              <c:pt idx="5">
                <c:v>2.228448275862069</c:v>
              </c:pt>
              <c:pt idx="6">
                <c:v>2.7276507276507278</c:v>
              </c:pt>
              <c:pt idx="7">
                <c:v>1.9689655172413789</c:v>
              </c:pt>
              <c:pt idx="8">
                <c:v>2.8122171945701351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64000"/>
        <c:axId val="585471040"/>
      </c:lineChart>
      <c:catAx>
        <c:axId val="5856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85471040"/>
        <c:crosses val="autoZero"/>
        <c:auto val="1"/>
        <c:lblAlgn val="ctr"/>
        <c:lblOffset val="100"/>
        <c:noMultiLvlLbl val="0"/>
      </c:catAx>
      <c:valAx>
        <c:axId val="585471040"/>
        <c:scaling>
          <c:orientation val="minMax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585664000"/>
        <c:crosses val="autoZero"/>
        <c:crossBetween val="between"/>
        <c:majorUnit val="0.5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Lit>
              <c:formatCode>General</c:formatCode>
              <c:ptCount val="49"/>
              <c:pt idx="0">
                <c:v>1967</c:v>
              </c:pt>
              <c:pt idx="1">
                <c:v>1968</c:v>
              </c:pt>
              <c:pt idx="2">
                <c:v>1969</c:v>
              </c:pt>
              <c:pt idx="3">
                <c:v>1970</c:v>
              </c:pt>
              <c:pt idx="4">
                <c:v>1971</c:v>
              </c:pt>
              <c:pt idx="5">
                <c:v>1972</c:v>
              </c:pt>
              <c:pt idx="6">
                <c:v>1973</c:v>
              </c:pt>
              <c:pt idx="7">
                <c:v>1974</c:v>
              </c:pt>
              <c:pt idx="8">
                <c:v>1975</c:v>
              </c:pt>
              <c:pt idx="9">
                <c:v>1976</c:v>
              </c:pt>
              <c:pt idx="10">
                <c:v>1977</c:v>
              </c:pt>
              <c:pt idx="11">
                <c:v>1978</c:v>
              </c:pt>
              <c:pt idx="12">
                <c:v>1979</c:v>
              </c:pt>
              <c:pt idx="13">
                <c:v>1980</c:v>
              </c:pt>
              <c:pt idx="14">
                <c:v>1981</c:v>
              </c:pt>
              <c:pt idx="15">
                <c:v>1982</c:v>
              </c:pt>
              <c:pt idx="16">
                <c:v>1983</c:v>
              </c:pt>
              <c:pt idx="17">
                <c:v>1984</c:v>
              </c:pt>
              <c:pt idx="18">
                <c:v>1985</c:v>
              </c:pt>
              <c:pt idx="19">
                <c:v>1986</c:v>
              </c:pt>
              <c:pt idx="20">
                <c:v>1987</c:v>
              </c:pt>
              <c:pt idx="21">
                <c:v>1988</c:v>
              </c:pt>
              <c:pt idx="22">
                <c:v>1989</c:v>
              </c:pt>
              <c:pt idx="23">
                <c:v>1990</c:v>
              </c:pt>
              <c:pt idx="24">
                <c:v>1991</c:v>
              </c:pt>
              <c:pt idx="25">
                <c:v>1992</c:v>
              </c:pt>
              <c:pt idx="26">
                <c:v>1993</c:v>
              </c:pt>
              <c:pt idx="27">
                <c:v>1994</c:v>
              </c:pt>
              <c:pt idx="28">
                <c:v>1995</c:v>
              </c:pt>
              <c:pt idx="29">
                <c:v>1996</c:v>
              </c:pt>
              <c:pt idx="30">
                <c:v>1997</c:v>
              </c:pt>
              <c:pt idx="31">
                <c:v>1998</c:v>
              </c:pt>
              <c:pt idx="32">
                <c:v>1999</c:v>
              </c:pt>
              <c:pt idx="33">
                <c:v>2000</c:v>
              </c:pt>
              <c:pt idx="34">
                <c:v>2001</c:v>
              </c:pt>
              <c:pt idx="35">
                <c:v>2002</c:v>
              </c:pt>
              <c:pt idx="36">
                <c:v>2003</c:v>
              </c:pt>
              <c:pt idx="37">
                <c:v>2004</c:v>
              </c:pt>
              <c:pt idx="38">
                <c:v>2005</c:v>
              </c:pt>
              <c:pt idx="39">
                <c:v>2006</c:v>
              </c:pt>
              <c:pt idx="40">
                <c:v>2007</c:v>
              </c:pt>
              <c:pt idx="41">
                <c:v>2008</c:v>
              </c:pt>
              <c:pt idx="42">
                <c:v>2009</c:v>
              </c:pt>
              <c:pt idx="43">
                <c:v>2010</c:v>
              </c:pt>
              <c:pt idx="44">
                <c:v>2011</c:v>
              </c:pt>
              <c:pt idx="45">
                <c:v>2012</c:v>
              </c:pt>
              <c:pt idx="46">
                <c:v>2013</c:v>
              </c:pt>
              <c:pt idx="47">
                <c:v>2014</c:v>
              </c:pt>
              <c:pt idx="48">
                <c:v>2015</c:v>
              </c:pt>
            </c:numLit>
          </c:cat>
          <c:val>
            <c:numLit>
              <c:formatCode>General</c:formatCode>
              <c:ptCount val="49"/>
              <c:pt idx="0">
                <c:v>23996</c:v>
              </c:pt>
              <c:pt idx="1">
                <c:v>26889</c:v>
              </c:pt>
              <c:pt idx="2">
                <c:v>37474</c:v>
              </c:pt>
              <c:pt idx="3">
                <c:v>54386</c:v>
              </c:pt>
              <c:pt idx="4">
                <c:v>75241</c:v>
              </c:pt>
              <c:pt idx="5">
                <c:v>84671</c:v>
              </c:pt>
              <c:pt idx="6">
                <c:v>111969</c:v>
              </c:pt>
              <c:pt idx="7">
                <c:v>121533</c:v>
              </c:pt>
              <c:pt idx="8">
                <c:v>118536</c:v>
              </c:pt>
              <c:pt idx="9">
                <c:v>113720</c:v>
              </c:pt>
              <c:pt idx="10">
                <c:v>110977</c:v>
              </c:pt>
              <c:pt idx="11">
                <c:v>109924</c:v>
              </c:pt>
              <c:pt idx="12">
                <c:v>109843</c:v>
              </c:pt>
              <c:pt idx="13">
                <c:v>112270</c:v>
              </c:pt>
              <c:pt idx="14">
                <c:v>109417</c:v>
              </c:pt>
              <c:pt idx="15">
                <c:v>106005</c:v>
              </c:pt>
              <c:pt idx="16">
                <c:v>99529</c:v>
              </c:pt>
              <c:pt idx="17">
                <c:v>82991</c:v>
              </c:pt>
              <c:pt idx="18">
                <c:v>77046</c:v>
              </c:pt>
              <c:pt idx="19">
                <c:v>78198</c:v>
              </c:pt>
              <c:pt idx="20">
                <c:v>79171</c:v>
              </c:pt>
              <c:pt idx="21">
                <c:v>71068</c:v>
              </c:pt>
              <c:pt idx="22">
                <c:v>74890</c:v>
              </c:pt>
              <c:pt idx="23">
                <c:v>85511</c:v>
              </c:pt>
              <c:pt idx="24">
                <c:v>92991</c:v>
              </c:pt>
              <c:pt idx="25">
                <c:v>98918</c:v>
              </c:pt>
              <c:pt idx="26">
                <c:v>105572</c:v>
              </c:pt>
              <c:pt idx="27">
                <c:v>117536</c:v>
              </c:pt>
              <c:pt idx="28">
                <c:v>125131</c:v>
              </c:pt>
              <c:pt idx="29">
                <c:v>130842</c:v>
              </c:pt>
              <c:pt idx="30">
                <c:v>132314</c:v>
              </c:pt>
              <c:pt idx="31">
                <c:v>132578</c:v>
              </c:pt>
              <c:pt idx="32">
                <c:v>132623</c:v>
              </c:pt>
              <c:pt idx="33">
                <c:v>133726</c:v>
              </c:pt>
              <c:pt idx="34">
                <c:v>132625</c:v>
              </c:pt>
              <c:pt idx="35">
                <c:v>131435</c:v>
              </c:pt>
              <c:pt idx="36">
                <c:v>130623</c:v>
              </c:pt>
              <c:pt idx="37">
                <c:v>116730</c:v>
              </c:pt>
              <c:pt idx="38">
                <c:v>115606</c:v>
              </c:pt>
              <c:pt idx="39">
                <c:v>115028</c:v>
              </c:pt>
              <c:pt idx="40">
                <c:v>114552</c:v>
              </c:pt>
              <c:pt idx="41">
                <c:v>114451</c:v>
              </c:pt>
              <c:pt idx="42">
                <c:v>113260</c:v>
              </c:pt>
              <c:pt idx="43">
                <c:v>113208</c:v>
              </c:pt>
              <c:pt idx="44">
                <c:v>115530</c:v>
              </c:pt>
              <c:pt idx="45">
                <c:v>120560</c:v>
              </c:pt>
              <c:pt idx="46">
                <c:v>127368</c:v>
              </c:pt>
              <c:pt idx="47">
                <c:v>130882</c:v>
              </c:pt>
              <c:pt idx="48">
                <c:v>133929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44224"/>
        <c:axId val="585472768"/>
      </c:lineChart>
      <c:catAx>
        <c:axId val="5858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472768"/>
        <c:crosses val="autoZero"/>
        <c:auto val="1"/>
        <c:lblAlgn val="ctr"/>
        <c:lblOffset val="100"/>
        <c:noMultiLvlLbl val="0"/>
      </c:catAx>
      <c:valAx>
        <c:axId val="58547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_ ;\-#,##0\ " sourceLinked="0"/>
        <c:majorTickMark val="none"/>
        <c:minorTickMark val="none"/>
        <c:tickLblPos val="nextTo"/>
        <c:spPr>
          <a:ln>
            <a:noFill/>
          </a:ln>
        </c:spPr>
        <c:crossAx val="585844224"/>
        <c:crosses val="autoZero"/>
        <c:crossBetween val="between"/>
        <c:majorUnit val="2000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Lit>
              <c:formatCode>General</c:formatCode>
              <c:ptCount val="49"/>
              <c:pt idx="0">
                <c:v>1967</c:v>
              </c:pt>
              <c:pt idx="1">
                <c:v>1968</c:v>
              </c:pt>
              <c:pt idx="2">
                <c:v>1969</c:v>
              </c:pt>
              <c:pt idx="3">
                <c:v>1970</c:v>
              </c:pt>
              <c:pt idx="4">
                <c:v>1971</c:v>
              </c:pt>
              <c:pt idx="5">
                <c:v>1972</c:v>
              </c:pt>
              <c:pt idx="6">
                <c:v>1973</c:v>
              </c:pt>
              <c:pt idx="7">
                <c:v>1974</c:v>
              </c:pt>
              <c:pt idx="8">
                <c:v>1975</c:v>
              </c:pt>
              <c:pt idx="9">
                <c:v>1976</c:v>
              </c:pt>
              <c:pt idx="10">
                <c:v>1977</c:v>
              </c:pt>
              <c:pt idx="11">
                <c:v>1978</c:v>
              </c:pt>
              <c:pt idx="12">
                <c:v>1979</c:v>
              </c:pt>
              <c:pt idx="13">
                <c:v>1980</c:v>
              </c:pt>
              <c:pt idx="14">
                <c:v>1981</c:v>
              </c:pt>
              <c:pt idx="15">
                <c:v>1982</c:v>
              </c:pt>
              <c:pt idx="16">
                <c:v>1983</c:v>
              </c:pt>
              <c:pt idx="17">
                <c:v>1984</c:v>
              </c:pt>
              <c:pt idx="18">
                <c:v>1985</c:v>
              </c:pt>
              <c:pt idx="19">
                <c:v>1986</c:v>
              </c:pt>
              <c:pt idx="20">
                <c:v>1987</c:v>
              </c:pt>
              <c:pt idx="21">
                <c:v>1988</c:v>
              </c:pt>
              <c:pt idx="22">
                <c:v>1989</c:v>
              </c:pt>
              <c:pt idx="23">
                <c:v>1990</c:v>
              </c:pt>
              <c:pt idx="24">
                <c:v>1991</c:v>
              </c:pt>
              <c:pt idx="25">
                <c:v>1992</c:v>
              </c:pt>
              <c:pt idx="26">
                <c:v>1993</c:v>
              </c:pt>
              <c:pt idx="27">
                <c:v>1994</c:v>
              </c:pt>
              <c:pt idx="28">
                <c:v>1995</c:v>
              </c:pt>
              <c:pt idx="29">
                <c:v>1996</c:v>
              </c:pt>
              <c:pt idx="30">
                <c:v>1997</c:v>
              </c:pt>
              <c:pt idx="31">
                <c:v>1998</c:v>
              </c:pt>
              <c:pt idx="32">
                <c:v>1999</c:v>
              </c:pt>
              <c:pt idx="33">
                <c:v>2000</c:v>
              </c:pt>
              <c:pt idx="34">
                <c:v>2001</c:v>
              </c:pt>
              <c:pt idx="35">
                <c:v>2002</c:v>
              </c:pt>
              <c:pt idx="36">
                <c:v>2003</c:v>
              </c:pt>
              <c:pt idx="37">
                <c:v>2004</c:v>
              </c:pt>
              <c:pt idx="38">
                <c:v>2005</c:v>
              </c:pt>
              <c:pt idx="39">
                <c:v>2006</c:v>
              </c:pt>
              <c:pt idx="40">
                <c:v>2007</c:v>
              </c:pt>
              <c:pt idx="41">
                <c:v>2008</c:v>
              </c:pt>
              <c:pt idx="42">
                <c:v>2009</c:v>
              </c:pt>
              <c:pt idx="43">
                <c:v>2010</c:v>
              </c:pt>
              <c:pt idx="44">
                <c:v>2011</c:v>
              </c:pt>
              <c:pt idx="45">
                <c:v>2012</c:v>
              </c:pt>
              <c:pt idx="46">
                <c:v>2013</c:v>
              </c:pt>
              <c:pt idx="47">
                <c:v>2014</c:v>
              </c:pt>
              <c:pt idx="48">
                <c:v>2015</c:v>
              </c:pt>
            </c:numLit>
          </c:cat>
          <c:val>
            <c:numLit>
              <c:formatCode>General</c:formatCode>
              <c:ptCount val="49"/>
              <c:pt idx="0">
                <c:v>2.720886959218483</c:v>
              </c:pt>
              <c:pt idx="1">
                <c:v>2.2711678832116791</c:v>
              </c:pt>
              <c:pt idx="2">
                <c:v>1.9183085429483691</c:v>
              </c:pt>
              <c:pt idx="3">
                <c:v>1.840741708017759</c:v>
              </c:pt>
              <c:pt idx="4">
                <c:v>1.7671288293920779</c:v>
              </c:pt>
              <c:pt idx="5">
                <c:v>1.697215851172273</c:v>
              </c:pt>
              <c:pt idx="6">
                <c:v>1.6307269395235191</c:v>
              </c:pt>
              <c:pt idx="7">
                <c:v>1.567508186331467</c:v>
              </c:pt>
              <c:pt idx="8">
                <c:v>1.345900374042629</c:v>
              </c:pt>
              <c:pt idx="9">
                <c:v>1.262409231075301</c:v>
              </c:pt>
              <c:pt idx="10">
                <c:v>1.2239879759519039</c:v>
              </c:pt>
              <c:pt idx="11">
                <c:v>1.1968982332720439</c:v>
              </c:pt>
              <c:pt idx="12">
                <c:v>1.1782576794177719</c:v>
              </c:pt>
              <c:pt idx="13">
                <c:v>1.1667888987532331</c:v>
              </c:pt>
              <c:pt idx="14">
                <c:v>1.1568499901439</c:v>
              </c:pt>
              <c:pt idx="15">
                <c:v>1.1506827081093141</c:v>
              </c:pt>
              <c:pt idx="16">
                <c:v>1.1519783783783779</c:v>
              </c:pt>
              <c:pt idx="17">
                <c:v>1.1515308635574111</c:v>
              </c:pt>
              <c:pt idx="18">
                <c:v>1.1463672832627601</c:v>
              </c:pt>
              <c:pt idx="19">
                <c:v>1.1385440026253899</c:v>
              </c:pt>
              <c:pt idx="20">
                <c:v>1.127223386533398</c:v>
              </c:pt>
              <c:pt idx="21">
                <c:v>1.0635906965939781</c:v>
              </c:pt>
              <c:pt idx="22">
                <c:v>1.094063697117132</c:v>
              </c:pt>
              <c:pt idx="23">
                <c:v>1.1612242834757109</c:v>
              </c:pt>
              <c:pt idx="24">
                <c:v>1.1832460732984289</c:v>
              </c:pt>
              <c:pt idx="25">
                <c:v>1.1825121902786659</c:v>
              </c:pt>
              <c:pt idx="26">
                <c:v>1.2360316855170079</c:v>
              </c:pt>
              <c:pt idx="27">
                <c:v>1.3922494504599849</c:v>
              </c:pt>
              <c:pt idx="28">
                <c:v>1.433650349106327</c:v>
              </c:pt>
              <c:pt idx="29">
                <c:v>1.4470627840430901</c:v>
              </c:pt>
              <c:pt idx="30">
                <c:v>1.4146653040367909</c:v>
              </c:pt>
              <c:pt idx="31">
                <c:v>1.3696223346261771</c:v>
              </c:pt>
              <c:pt idx="32">
                <c:v>1.347060489151594</c:v>
              </c:pt>
              <c:pt idx="33">
                <c:v>1.3146798677582949</c:v>
              </c:pt>
              <c:pt idx="34">
                <c:v>1.287900220811482</c:v>
              </c:pt>
              <c:pt idx="35">
                <c:v>1.266081619282426</c:v>
              </c:pt>
              <c:pt idx="36">
                <c:v>1.256322117045533</c:v>
              </c:pt>
              <c:pt idx="37">
                <c:v>1.20653283429738</c:v>
              </c:pt>
              <c:pt idx="38">
                <c:v>1.1954119032245809</c:v>
              </c:pt>
              <c:pt idx="39">
                <c:v>1.19393477016975</c:v>
              </c:pt>
              <c:pt idx="40">
                <c:v>1.192718502354428</c:v>
              </c:pt>
              <c:pt idx="41">
                <c:v>1.193640510599149</c:v>
              </c:pt>
              <c:pt idx="42">
                <c:v>1.198113573729767</c:v>
              </c:pt>
              <c:pt idx="43">
                <c:v>1.2017192422886931</c:v>
              </c:pt>
              <c:pt idx="44">
                <c:v>1.2149156441717801</c:v>
              </c:pt>
              <c:pt idx="45">
                <c:v>1.231724699653838</c:v>
              </c:pt>
              <c:pt idx="46">
                <c:v>1.2476177031128679</c:v>
              </c:pt>
              <c:pt idx="47">
                <c:v>1.2369549983763179</c:v>
              </c:pt>
              <c:pt idx="48">
                <c:v>1.236212452622264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46272"/>
        <c:axId val="585736768"/>
      </c:lineChart>
      <c:catAx>
        <c:axId val="585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736768"/>
        <c:crosses val="autoZero"/>
        <c:auto val="1"/>
        <c:lblAlgn val="ctr"/>
        <c:lblOffset val="100"/>
        <c:noMultiLvlLbl val="0"/>
      </c:catAx>
      <c:valAx>
        <c:axId val="585736768"/>
        <c:scaling>
          <c:orientation val="minMax"/>
          <c:max val="2.8"/>
          <c:min val="1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;[Red]0.0" sourceLinked="0"/>
        <c:majorTickMark val="none"/>
        <c:minorTickMark val="none"/>
        <c:tickLblPos val="nextTo"/>
        <c:spPr>
          <a:noFill/>
          <a:ln>
            <a:noFill/>
          </a:ln>
        </c:spPr>
        <c:crossAx val="58584627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1" l="0.750000000000002" r="0.75000000000000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v>2ª geração (nascidos na Alemanha)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cat>
            <c:strLit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strLit>
          </c:cat>
          <c:val>
            <c:numLit>
              <c:formatCode>General</c:formatCode>
              <c:ptCount val="18"/>
              <c:pt idx="0">
                <c:v>23110</c:v>
              </c:pt>
              <c:pt idx="1">
                <c:v>23934</c:v>
              </c:pt>
              <c:pt idx="2">
                <c:v>25329</c:v>
              </c:pt>
              <c:pt idx="3">
                <c:v>25568</c:v>
              </c:pt>
              <c:pt idx="4">
                <c:v>25768</c:v>
              </c:pt>
              <c:pt idx="5">
                <c:v>25488</c:v>
              </c:pt>
              <c:pt idx="6">
                <c:v>23540</c:v>
              </c:pt>
              <c:pt idx="7">
                <c:v>23470</c:v>
              </c:pt>
              <c:pt idx="8">
                <c:v>23377</c:v>
              </c:pt>
              <c:pt idx="9">
                <c:v>23299</c:v>
              </c:pt>
              <c:pt idx="10">
                <c:v>23226</c:v>
              </c:pt>
              <c:pt idx="11">
                <c:v>23057</c:v>
              </c:pt>
              <c:pt idx="12">
                <c:v>23060</c:v>
              </c:pt>
              <c:pt idx="13">
                <c:v>23187</c:v>
              </c:pt>
              <c:pt idx="14">
                <c:v>23115</c:v>
              </c:pt>
              <c:pt idx="15">
                <c:v>23284</c:v>
              </c:pt>
              <c:pt idx="16">
                <c:v>23412</c:v>
              </c:pt>
              <c:pt idx="17">
                <c:v>23545</c:v>
              </c:pt>
            </c:numLit>
          </c:val>
        </c:ser>
        <c:ser>
          <c:idx val="1"/>
          <c:order val="1"/>
          <c:tx>
            <c:v>1ª geração (nascidos no estrangeiro)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cat>
            <c:strLit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strLit>
          </c:cat>
          <c:val>
            <c:numLit>
              <c:formatCode>General</c:formatCode>
              <c:ptCount val="18"/>
              <c:pt idx="0">
                <c:v>109468</c:v>
              </c:pt>
              <c:pt idx="1">
                <c:v>108689</c:v>
              </c:pt>
              <c:pt idx="2">
                <c:v>108397</c:v>
              </c:pt>
              <c:pt idx="3">
                <c:v>107057</c:v>
              </c:pt>
              <c:pt idx="4">
                <c:v>105667</c:v>
              </c:pt>
              <c:pt idx="5">
                <c:v>105135</c:v>
              </c:pt>
              <c:pt idx="6">
                <c:v>93190</c:v>
              </c:pt>
              <c:pt idx="7">
                <c:v>92136</c:v>
              </c:pt>
              <c:pt idx="8">
                <c:v>91651</c:v>
              </c:pt>
              <c:pt idx="9">
                <c:v>91253</c:v>
              </c:pt>
              <c:pt idx="10">
                <c:v>91225</c:v>
              </c:pt>
              <c:pt idx="11">
                <c:v>90203</c:v>
              </c:pt>
              <c:pt idx="12">
                <c:v>90148</c:v>
              </c:pt>
              <c:pt idx="13">
                <c:v>92343</c:v>
              </c:pt>
              <c:pt idx="14">
                <c:v>97445</c:v>
              </c:pt>
              <c:pt idx="15">
                <c:v>104084</c:v>
              </c:pt>
              <c:pt idx="16">
                <c:v>107470</c:v>
              </c:pt>
              <c:pt idx="17">
                <c:v>110384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278400"/>
        <c:axId val="585738496"/>
      </c:areaChart>
      <c:catAx>
        <c:axId val="58627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585738496"/>
        <c:crosses val="autoZero"/>
        <c:auto val="1"/>
        <c:lblAlgn val="ctr"/>
        <c:lblOffset val="100"/>
        <c:noMultiLvlLbl val="0"/>
      </c:catAx>
      <c:valAx>
        <c:axId val="585738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crossAx val="586278400"/>
        <c:crosses val="autoZero"/>
        <c:crossBetween val="midCat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pt-PT"/>
    </a:p>
  </c:txPr>
  <c:printSettings>
    <c:headerFooter/>
    <c:pageMargins b="0.750000000000002" l="0.70000000000000195" r="0.700000000000001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47624</xdr:rowOff>
    </xdr:from>
    <xdr:to>
      <xdr:col>6</xdr:col>
      <xdr:colOff>24450</xdr:colOff>
      <xdr:row>18</xdr:row>
      <xdr:rowOff>27224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542925</xdr:rowOff>
    </xdr:from>
    <xdr:to>
      <xdr:col>6</xdr:col>
      <xdr:colOff>5400</xdr:colOff>
      <xdr:row>17</xdr:row>
      <xdr:rowOff>142875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</xdr:row>
      <xdr:rowOff>552450</xdr:rowOff>
    </xdr:from>
    <xdr:to>
      <xdr:col>5</xdr:col>
      <xdr:colOff>938850</xdr:colOff>
      <xdr:row>17</xdr:row>
      <xdr:rowOff>151050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476250</xdr:rowOff>
    </xdr:from>
    <xdr:to>
      <xdr:col>5</xdr:col>
      <xdr:colOff>957900</xdr:colOff>
      <xdr:row>17</xdr:row>
      <xdr:rowOff>76200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6</xdr:col>
      <xdr:colOff>24450</xdr:colOff>
      <xdr:row>18</xdr:row>
      <xdr:rowOff>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948375</xdr:colOff>
      <xdr:row>17</xdr:row>
      <xdr:rowOff>170100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533400</xdr:rowOff>
    </xdr:from>
    <xdr:to>
      <xdr:col>6</xdr:col>
      <xdr:colOff>24450</xdr:colOff>
      <xdr:row>17</xdr:row>
      <xdr:rowOff>132000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457200</xdr:rowOff>
    </xdr:from>
    <xdr:to>
      <xdr:col>5</xdr:col>
      <xdr:colOff>957900</xdr:colOff>
      <xdr:row>17</xdr:row>
      <xdr:rowOff>55800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2</xdr:row>
      <xdr:rowOff>85725</xdr:rowOff>
    </xdr:from>
    <xdr:to>
      <xdr:col>5</xdr:col>
      <xdr:colOff>891225</xdr:colOff>
      <xdr:row>18</xdr:row>
      <xdr:rowOff>65325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</xdr:row>
      <xdr:rowOff>57150</xdr:rowOff>
    </xdr:from>
    <xdr:to>
      <xdr:col>5</xdr:col>
      <xdr:colOff>929325</xdr:colOff>
      <xdr:row>18</xdr:row>
      <xdr:rowOff>36750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714374</xdr:rowOff>
    </xdr:from>
    <xdr:to>
      <xdr:col>5</xdr:col>
      <xdr:colOff>919800</xdr:colOff>
      <xdr:row>18</xdr:row>
      <xdr:rowOff>122474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742949</xdr:rowOff>
    </xdr:from>
    <xdr:to>
      <xdr:col>6</xdr:col>
      <xdr:colOff>33975</xdr:colOff>
      <xdr:row>17</xdr:row>
      <xdr:rowOff>151049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9524</xdr:rowOff>
    </xdr:from>
    <xdr:to>
      <xdr:col>6</xdr:col>
      <xdr:colOff>14925</xdr:colOff>
      <xdr:row>17</xdr:row>
      <xdr:rowOff>179624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938850</xdr:colOff>
      <xdr:row>17</xdr:row>
      <xdr:rowOff>171450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47625</xdr:rowOff>
    </xdr:from>
    <xdr:to>
      <xdr:col>5</xdr:col>
      <xdr:colOff>948375</xdr:colOff>
      <xdr:row>18</xdr:row>
      <xdr:rowOff>27225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</xdr:row>
      <xdr:rowOff>28575</xdr:rowOff>
    </xdr:from>
    <xdr:to>
      <xdr:col>5</xdr:col>
      <xdr:colOff>929325</xdr:colOff>
      <xdr:row>18</xdr:row>
      <xdr:rowOff>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47625</xdr:rowOff>
    </xdr:from>
    <xdr:to>
      <xdr:col>5</xdr:col>
      <xdr:colOff>948375</xdr:colOff>
      <xdr:row>18</xdr:row>
      <xdr:rowOff>27225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38099</xdr:rowOff>
    </xdr:from>
    <xdr:to>
      <xdr:col>6</xdr:col>
      <xdr:colOff>33975</xdr:colOff>
      <xdr:row>18</xdr:row>
      <xdr:rowOff>17699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19049</xdr:rowOff>
    </xdr:from>
    <xdr:to>
      <xdr:col>5</xdr:col>
      <xdr:colOff>948375</xdr:colOff>
      <xdr:row>17</xdr:row>
      <xdr:rowOff>189149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6</xdr:col>
      <xdr:colOff>24450</xdr:colOff>
      <xdr:row>17</xdr:row>
      <xdr:rowOff>179625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6</xdr:col>
      <xdr:colOff>24450</xdr:colOff>
      <xdr:row>18</xdr:row>
      <xdr:rowOff>65325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38100</xdr:rowOff>
    </xdr:from>
    <xdr:to>
      <xdr:col>6</xdr:col>
      <xdr:colOff>24450</xdr:colOff>
      <xdr:row>27</xdr:row>
      <xdr:rowOff>17700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752475</xdr:rowOff>
    </xdr:from>
    <xdr:to>
      <xdr:col>6</xdr:col>
      <xdr:colOff>5400</xdr:colOff>
      <xdr:row>17</xdr:row>
      <xdr:rowOff>160575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0.26954</cdr:x>
      <cdr:y>0.71707</cdr:y>
    </cdr:from>
    <cdr:to>
      <cdr:x>0.35872</cdr:x>
      <cdr:y>0.76528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5400" y="3400425"/>
          <a:ext cx="428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1100">
              <a:solidFill>
                <a:srgbClr val="C00000"/>
              </a:solidFill>
              <a:latin typeface="Wingdings 3" panose="05040102010807070707" pitchFamily="18" charset="2"/>
            </a:rPr>
            <a:t>Å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28575</xdr:rowOff>
    </xdr:from>
    <xdr:to>
      <xdr:col>5</xdr:col>
      <xdr:colOff>948375</xdr:colOff>
      <xdr:row>27</xdr:row>
      <xdr:rowOff>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0.8324</cdr:x>
      <cdr:y>0.52826</cdr:y>
    </cdr:from>
    <cdr:to>
      <cdr:x>0.89075</cdr:x>
      <cdr:y>0.58612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00500" y="25050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5400</xdr:colOff>
      <xdr:row>27</xdr:row>
      <xdr:rowOff>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0.61439</cdr:x>
      <cdr:y>0.01406</cdr:y>
    </cdr:from>
    <cdr:to>
      <cdr:x>0.83636</cdr:x>
      <cdr:y>0.05423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52750" y="66675"/>
          <a:ext cx="1066800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origem estrangeira</a:t>
          </a:r>
        </a:p>
      </cdr:txBody>
    </cdr:sp>
  </cdr:relSizeAnchor>
  <cdr:relSizeAnchor xmlns:cdr="http://schemas.openxmlformats.org/drawingml/2006/chartDrawing">
    <cdr:from>
      <cdr:x>0.0654</cdr:x>
      <cdr:y>0.17877</cdr:y>
    </cdr:from>
    <cdr:to>
      <cdr:x>0.12375</cdr:x>
      <cdr:y>0.23662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0800000">
          <a:off x="314325" y="84772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561975</xdr:rowOff>
    </xdr:from>
    <xdr:to>
      <xdr:col>6</xdr:col>
      <xdr:colOff>14925</xdr:colOff>
      <xdr:row>26</xdr:row>
      <xdr:rowOff>160575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0.70357</cdr:x>
      <cdr:y>0.34347</cdr:y>
    </cdr:from>
    <cdr:to>
      <cdr:x>0.76193</cdr:x>
      <cdr:y>0.40132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381375" y="16287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85725</xdr:rowOff>
    </xdr:from>
    <xdr:to>
      <xdr:col>5</xdr:col>
      <xdr:colOff>957900</xdr:colOff>
      <xdr:row>27</xdr:row>
      <xdr:rowOff>65325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0.68177</cdr:x>
      <cdr:y>0.34347</cdr:y>
    </cdr:from>
    <cdr:to>
      <cdr:x>0.74012</cdr:x>
      <cdr:y>0.40132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276600" y="1628775"/>
          <a:ext cx="280440" cy="274344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57150</xdr:rowOff>
    </xdr:from>
    <xdr:to>
      <xdr:col>6</xdr:col>
      <xdr:colOff>24450</xdr:colOff>
      <xdr:row>18</xdr:row>
      <xdr:rowOff>36750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742950</xdr:rowOff>
    </xdr:from>
    <xdr:to>
      <xdr:col>5</xdr:col>
      <xdr:colOff>948375</xdr:colOff>
      <xdr:row>17</xdr:row>
      <xdr:rowOff>151050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561975</xdr:rowOff>
    </xdr:from>
    <xdr:to>
      <xdr:col>6</xdr:col>
      <xdr:colOff>5400</xdr:colOff>
      <xdr:row>17</xdr:row>
      <xdr:rowOff>160575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6</xdr:col>
      <xdr:colOff>5400</xdr:colOff>
      <xdr:row>17</xdr:row>
      <xdr:rowOff>189150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957900</xdr:colOff>
      <xdr:row>17</xdr:row>
      <xdr:rowOff>170100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9524</xdr:rowOff>
    </xdr:from>
    <xdr:to>
      <xdr:col>6</xdr:col>
      <xdr:colOff>24450</xdr:colOff>
      <xdr:row>17</xdr:row>
      <xdr:rowOff>179624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523875</xdr:rowOff>
    </xdr:from>
    <xdr:to>
      <xdr:col>6</xdr:col>
      <xdr:colOff>14925</xdr:colOff>
      <xdr:row>17</xdr:row>
      <xdr:rowOff>122475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0I,%20Tabelle%2010M%20e%20Tabelle%2010W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8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7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3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5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6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4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5(acedido%20a%2015-11-2016)" TargetMode="External"/><Relationship Id="rId1" Type="http://schemas.openxmlformats.org/officeDocument/2006/relationships/hyperlink" Target="http://www.observatorioemigracao.pt/np4/1291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5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4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6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7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1291" TargetMode="External"/><Relationship Id="rId1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2I%20(acedido%20a%2016-11-2016).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859" TargetMode="External"/><Relationship Id="rId1" Type="http://schemas.openxmlformats.org/officeDocument/2006/relationships/hyperlink" Target="http://www.observatorioemigracao.pt/np4/1291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1291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1291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1291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observatorioemigracao.pt/np4/1291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0I,%20Tabelle%2010M%20e%20Tabelle%2010W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5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16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3b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5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observatorioemigracao.pt/np4/1291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www.observatorioemigracao.pt/np4/1291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4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hyperlink" Target="https://www.destatis.de/DE/Publikationen/Thematisch/Bevoelkerung/MigrationIntegration/AuslaendBevoelkerung.html%20/ficheiro%20Einb%C3%BCrgerungen%20-%20Fachserie%201%20Reihe%202.1%20%E2%80%93%202015%20/%20Tabelle%208%20(acedido%20a%2015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6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4%20(acedido%20a%2014-11-2016)." TargetMode="External"/><Relationship Id="rId1" Type="http://schemas.openxmlformats.org/officeDocument/2006/relationships/hyperlink" Target="http://www.observatorioemigracao.pt/np4/5859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2I%20(acedido%20a%2016-11-2016).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29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3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8I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hyperlink" Target="https://www.destatis.de/DE/Publikationen/Thematisch/Bevoelkerung/MigrationIntegration/AuslaendBevoelkerung.html%20/ficheiro%20Bev%C3%B6lkerung%20mit%20Migrationshintergrund%20-%20Ergebnisse%20des%20Mikrozensus%20-%20Fachserie%201%20Reihe%202.2%20-%202015%20/%20Tab11%20(acedido%20a%2016-11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hyperlink" Target="http://www.pordata.pt/Portugal/Remessas+de+emigrantes+total+e+por+principais+pa%c3%adses+de+origem-2367%20(acedido%20a%2026-12-2016).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6I,%20Tabelle%206M%20e%20Tabelle%206W%20(acedido%20a%2014-11-2016)." TargetMode="External"/><Relationship Id="rId1" Type="http://schemas.openxmlformats.org/officeDocument/2006/relationships/hyperlink" Target="http://www.observatorioemigracao.pt/np4/5859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statis.de/DE/Publikationen/Thematisch/Bevoelkerung/MigrationIntegration/AuslaendBevoelkerung.html%20/ficheiro%20Ausl%C3%A4ndische%20Bev%C3%B6lkerung%20-%20Fachserie%201%20Reihe%202%20%E2%80%93%202015%20/%20Tabelle%209%20(acedido%20a%2014-11-2016)." TargetMode="External"/><Relationship Id="rId1" Type="http://schemas.openxmlformats.org/officeDocument/2006/relationships/hyperlink" Target="http://www.observatorioemigracao.pt/np4/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151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72.83203125" style="1" customWidth="1"/>
    <col min="3" max="3" width="72.83203125" style="2" customWidth="1"/>
    <col min="4" max="4" width="7.83203125" style="2" customWidth="1"/>
    <col min="5" max="5" width="90.83203125" style="2" customWidth="1"/>
    <col min="6" max="6" width="72.83203125" style="2" customWidth="1"/>
    <col min="7" max="7" width="10.1640625" style="2" customWidth="1"/>
    <col min="8" max="16384" width="12.83203125" style="2"/>
  </cols>
  <sheetData>
    <row r="1" spans="1:8" ht="30" customHeight="1" x14ac:dyDescent="0.2">
      <c r="A1" s="3" t="s">
        <v>3</v>
      </c>
      <c r="B1" s="4" t="s">
        <v>4</v>
      </c>
      <c r="C1" s="5"/>
      <c r="D1" s="5"/>
      <c r="E1" s="5"/>
      <c r="F1" s="5"/>
      <c r="G1" s="6"/>
      <c r="H1"/>
    </row>
    <row r="2" spans="1:8" customFormat="1" ht="30" customHeight="1" x14ac:dyDescent="0.2">
      <c r="B2" s="455" t="s">
        <v>2</v>
      </c>
      <c r="C2" s="456"/>
      <c r="D2" s="456"/>
      <c r="E2" s="457"/>
      <c r="F2" s="457"/>
      <c r="G2" s="458"/>
    </row>
    <row r="3" spans="1:8" customFormat="1" ht="15" customHeight="1" x14ac:dyDescent="0.2">
      <c r="B3" s="459"/>
      <c r="C3" s="460"/>
      <c r="D3" s="460"/>
      <c r="E3" s="460"/>
      <c r="F3" s="460"/>
      <c r="G3" s="14"/>
    </row>
    <row r="4" spans="1:8" customFormat="1" ht="15" customHeight="1" x14ac:dyDescent="0.2">
      <c r="A4" s="31"/>
      <c r="B4" s="449" t="str">
        <f>'Quadro 1'!B2</f>
        <v>Quadro 1  Entradas e saídas de portugueses na Alemanha, 1974-2015</v>
      </c>
      <c r="C4" s="450"/>
      <c r="D4" s="299"/>
      <c r="E4" s="449" t="str">
        <f>'Grafico 1'!B2</f>
        <v>Gráfico 1 Entradas e saídas de portugueses na Alemanha, 1974-2015</v>
      </c>
      <c r="F4" s="450"/>
      <c r="G4" s="15"/>
    </row>
    <row r="5" spans="1:8" customFormat="1" ht="15" customHeight="1" x14ac:dyDescent="0.2">
      <c r="A5" s="31"/>
      <c r="B5" s="449" t="str">
        <f>'Quadro 2'!B2</f>
        <v>Quadro 2  Emigrados portugueses que entraram e saíram da Alemanha no mesmo ano, por sexo e relação de masculinidade, 2007-2015</v>
      </c>
      <c r="C5" s="450"/>
      <c r="D5" s="299"/>
      <c r="E5" s="449" t="str">
        <f>'Grafico 2'!B2</f>
        <v>Gráfico 2  Saldo entre entradas e saídas de portugueses na Alemanha, 1974-2015</v>
      </c>
      <c r="F5" s="450"/>
      <c r="G5" s="15"/>
    </row>
    <row r="6" spans="1:8" customFormat="1" ht="15" customHeight="1" x14ac:dyDescent="0.2">
      <c r="A6" s="31"/>
      <c r="B6" s="449" t="str">
        <f>'Quadro 3'!B2</f>
        <v>Quadro 3   Emigrados portugueses reentrados na Alemanha, por sexo e relação de masculinidade, 2007-2015</v>
      </c>
      <c r="C6" s="450"/>
      <c r="D6" s="299"/>
      <c r="E6" s="449" t="str">
        <f>'Grafico 3'!B2</f>
        <v>Gráfico 3 Emigrados portugueses que entraram e saíram da Alemanha no mesmo ano e peso no total das entradas anuais, 2007-2015</v>
      </c>
      <c r="F6" s="450"/>
      <c r="G6" s="15"/>
    </row>
    <row r="7" spans="1:8" customFormat="1" ht="15" customHeight="1" x14ac:dyDescent="0.2">
      <c r="A7" s="31"/>
      <c r="B7" s="449" t="str">
        <f>'Quadro 4'!B2</f>
        <v>Quadro 4 Portugueses emigrados na Alemanha, por sexo e relação de masculinidade, 1967-2015</v>
      </c>
      <c r="C7" s="450"/>
      <c r="D7" s="299"/>
      <c r="E7" s="449" t="str">
        <f>'Grafico 4'!B2</f>
        <v>Gráfico 4  Relação de masculinidade de emigrados portugueses que entraram e saíram da Alemanha no mesmo ano, 2007-2015</v>
      </c>
      <c r="F7" s="450"/>
      <c r="G7" s="15"/>
    </row>
    <row r="8" spans="1:8" customFormat="1" ht="15" customHeight="1" x14ac:dyDescent="0.2">
      <c r="A8" s="31"/>
      <c r="B8" s="449" t="str">
        <f>'Quadro 5'!B2</f>
        <v>Quadro 5  Portugueses emigrados na Alemanha, por geração de migração, 1998-2015</v>
      </c>
      <c r="C8" s="450"/>
      <c r="D8" s="299"/>
      <c r="E8" s="449" t="str">
        <f>'Grafico 5'!B2</f>
        <v>Gráfico 5  Emigrados portugueses reentrados na Alemanha e peso no total das entradas anuais, 2007-2015</v>
      </c>
      <c r="F8" s="450"/>
      <c r="G8" s="15"/>
    </row>
    <row r="9" spans="1:8" customFormat="1" ht="15" customHeight="1" x14ac:dyDescent="0.2">
      <c r="A9" s="31"/>
      <c r="B9" s="449" t="str">
        <f>'Quadro 6'!B2</f>
        <v>Quadro 6  Portugueses emigrados na Alemanha, por sexo e grupo de idade, 2015</v>
      </c>
      <c r="C9" s="450"/>
      <c r="D9" s="299"/>
      <c r="E9" s="449" t="str">
        <f>'Grafico 6'!B2</f>
        <v>Gráfico 6  Relação de masculinidade de emigrados portugueses reentrados na Alemanha, 2007-2015</v>
      </c>
      <c r="F9" s="450"/>
      <c r="G9" s="15"/>
    </row>
    <row r="10" spans="1:8" customFormat="1" ht="15" customHeight="1" x14ac:dyDescent="0.2">
      <c r="A10" s="31"/>
      <c r="B10" s="449" t="str">
        <f>'Quadro 7'!B2</f>
        <v>Quadro 7  Portugueses emigrados na Alemanha, por estado civil, 2015</v>
      </c>
      <c r="C10" s="450"/>
      <c r="D10" s="299"/>
      <c r="E10" s="449" t="str">
        <f>'Grafico 7'!B2</f>
        <v>Gráfico 7  Portugueses emigrados na Alemanha, 1967-2015</v>
      </c>
      <c r="F10" s="450"/>
      <c r="G10" s="15"/>
    </row>
    <row r="11" spans="1:8" customFormat="1" ht="15" customHeight="1" x14ac:dyDescent="0.2">
      <c r="A11" s="31"/>
      <c r="B11" s="449" t="str">
        <f>'Quadro 8'!B2</f>
        <v>Quadro 8  Portugueses emigrados na Alemanha, por duração da estadia, 2015</v>
      </c>
      <c r="C11" s="450"/>
      <c r="D11" s="299"/>
      <c r="E11" s="449" t="str">
        <f>'Grafico 8'!B2</f>
        <v>Gráfico 8  Relação de masculinidade dos portugueses emigrados na Alemanha, 1967-2015</v>
      </c>
      <c r="F11" s="450"/>
      <c r="G11" s="15"/>
    </row>
    <row r="12" spans="1:8" customFormat="1" ht="15" customHeight="1" x14ac:dyDescent="0.2">
      <c r="A12" s="31"/>
      <c r="B12" s="449" t="str">
        <f>'Quadro 9'!B2</f>
        <v>Quadro 9  Distribuição geográfica dos portugueses emigrados na Alemanha por estados federados, 2015</v>
      </c>
      <c r="C12" s="450"/>
      <c r="D12" s="299"/>
      <c r="E12" s="449" t="str">
        <f>'Grafico 9'!B2</f>
        <v>Gráfico 9  Portugueses emigrados na Alemanha, por geração de migração, 1998-2015</v>
      </c>
      <c r="F12" s="450"/>
      <c r="G12" s="15"/>
    </row>
    <row r="13" spans="1:8" customFormat="1" ht="15" customHeight="1" x14ac:dyDescent="0.2">
      <c r="A13" s="31"/>
      <c r="B13" s="449" t="str">
        <f>'Quadro 10'!B2</f>
        <v>Quadro 10  Distritos alemães com portugueses no top 5 das nacionalidades estrangeiras mais representadas, 2015</v>
      </c>
      <c r="C13" s="450"/>
      <c r="D13" s="299"/>
      <c r="E13" s="449" t="str">
        <f>'Grafico 10'!B2</f>
        <v>Gráfico 10  Pirâmide de idades dos portugueses emigrados na Alemanha, 2015</v>
      </c>
      <c r="F13" s="450"/>
      <c r="G13" s="15"/>
    </row>
    <row r="14" spans="1:8" customFormat="1" ht="15" customHeight="1" x14ac:dyDescent="0.2">
      <c r="A14" s="31"/>
      <c r="B14" s="449" t="str">
        <f>'Quadro 11'!B2</f>
        <v>Quadro 11  Portugueses emigrados na Alemanha e portugueses nascidos na Alemanha, por grupo de idade, 2015</v>
      </c>
      <c r="C14" s="450"/>
      <c r="D14" s="299"/>
      <c r="E14" s="449" t="str">
        <f>'Grafico 11'!B2</f>
        <v>Gráfico 11  Portugueses emigrados na Alemanha, por duração da estadia  em anos, 2015 (percentagem)</v>
      </c>
      <c r="F14" s="450"/>
      <c r="G14" s="15"/>
    </row>
    <row r="15" spans="1:8" customFormat="1" ht="15" customHeight="1" x14ac:dyDescent="0.2">
      <c r="A15" s="31"/>
      <c r="B15" s="449" t="str">
        <f>'Quadro 12'!B2</f>
        <v>Quadro 12  Movimentos ocorridos nos registos de portugueses na Alemanha, 2015</v>
      </c>
      <c r="C15" s="450"/>
      <c r="D15" s="299"/>
      <c r="E15" s="449" t="str">
        <f>'Grafico 12'!B2</f>
        <v>Gráfico 12  Pirâmide de idades dos portugueses registados na Alemanha em 2015, por sexo</v>
      </c>
      <c r="F15" s="450"/>
      <c r="G15" s="15"/>
    </row>
    <row r="16" spans="1:8" customFormat="1" ht="15" customHeight="1" x14ac:dyDescent="0.2">
      <c r="A16" s="31"/>
      <c r="B16" s="449" t="str">
        <f>'Quadro 13'!B2</f>
        <v>Quadro 13  Portugueses registados na Alemanha em 2015, por sexo e grupo de idade</v>
      </c>
      <c r="C16" s="450"/>
      <c r="D16" s="299"/>
      <c r="E16" s="449" t="str">
        <f>'Grafico 13'!B2</f>
        <v>Gráfico 13  Pirâmide de idades das saídas de portugueses dos registos centrais de estrangeiros na Alemanha em 2015</v>
      </c>
      <c r="F16" s="450"/>
      <c r="G16" s="15"/>
    </row>
    <row r="17" spans="1:7" customFormat="1" ht="15" customHeight="1" x14ac:dyDescent="0.2">
      <c r="A17" s="31"/>
      <c r="B17" s="449" t="str">
        <f>'Quadro 14'!B2</f>
        <v>Quadro 14   Portugueses retirados dos registos alemães em 2015, por sexo e grupo de idade</v>
      </c>
      <c r="C17" s="450"/>
      <c r="D17" s="299"/>
      <c r="E17" s="449" t="str">
        <f>'Grafico 14'!B2</f>
        <v>Gráfico 14  Portugueses retirados dos registos na Alemanha em 2015, por duração da estadia (percentagem)</v>
      </c>
      <c r="F17" s="449"/>
      <c r="G17" s="15"/>
    </row>
    <row r="18" spans="1:7" customFormat="1" ht="15" customHeight="1" x14ac:dyDescent="0.2">
      <c r="A18" s="31"/>
      <c r="B18" s="449" t="str">
        <f>'Quadro 15'!B2</f>
        <v>Quadro 15  Portugueses retirados dos registos na Alemanha em 2015, por duração da estadia</v>
      </c>
      <c r="C18" s="450"/>
      <c r="D18" s="299"/>
      <c r="E18" s="449" t="str">
        <f>'Grafico 15'!B2</f>
        <v>Gráfico 15  População estrangeira na Alemanha por país de nacionalidade, 2015</v>
      </c>
      <c r="F18" s="449"/>
      <c r="G18" s="15"/>
    </row>
    <row r="19" spans="1:7" customFormat="1" ht="15" customHeight="1" x14ac:dyDescent="0.2">
      <c r="A19" s="31"/>
      <c r="B19" s="449" t="str">
        <f>'Quadro 16'!B2</f>
        <v>Quadro 16  População estrangeira na Alemanha por país de nacionalidade, 2015</v>
      </c>
      <c r="C19" s="450"/>
      <c r="D19" s="299"/>
      <c r="E19" s="449" t="str">
        <f>'Grafico 16'!B2</f>
        <v>Gráfico 16  Relação de masculinidade da população estrangeira na Alemanha, 2015</v>
      </c>
      <c r="F19" s="450"/>
      <c r="G19" s="15"/>
    </row>
    <row r="20" spans="1:7" s="328" customFormat="1" ht="15" customHeight="1" x14ac:dyDescent="0.2">
      <c r="A20" s="31"/>
      <c r="B20" s="449" t="str">
        <f>'Quadro 17'!B2</f>
        <v>Quadro 17  População estrangeira na Alemanha por país de nacionalidade, segundo o sexo, 2015</v>
      </c>
      <c r="C20" s="450"/>
      <c r="D20" s="299"/>
      <c r="E20" s="449" t="str">
        <f>'Grafico 17'!B2</f>
        <v>Gráfico 17  População estrangeira na Alemanha por país de nacionalidade, segundo a idade média, 2015</v>
      </c>
      <c r="F20" s="450"/>
      <c r="G20" s="15"/>
    </row>
    <row r="21" spans="1:7" customFormat="1" ht="15" customHeight="1" x14ac:dyDescent="0.2">
      <c r="A21" s="31"/>
      <c r="B21" s="449" t="str">
        <f>'Quadro 18'!B2</f>
        <v>Quadro 18  População estrangeira na Alemanha por país de nacionalidade, segundo a idade média, 2015</v>
      </c>
      <c r="C21" s="449"/>
      <c r="D21" s="299"/>
      <c r="E21" s="449" t="str">
        <f>'Grafico 18'!B2</f>
        <v>Gráfico 18  População estrangeira na Alemanha por país de nacionalidade, população estrangeira na Alemanha por país de nacionalidade, segundo a duração da estadia, 2015 (média de anos)</v>
      </c>
      <c r="F21" s="449"/>
      <c r="G21" s="14"/>
    </row>
    <row r="22" spans="1:7" customFormat="1" ht="15" customHeight="1" x14ac:dyDescent="0.2">
      <c r="A22" s="31"/>
      <c r="B22" s="449" t="str">
        <f>'Quadro 19'!B2</f>
        <v>Quadro 19  População estrangeira na Alemanha por país de nacionalidade, segundo a duração da estadia, 2015 (média de anos)</v>
      </c>
      <c r="C22" s="450"/>
      <c r="D22" s="299"/>
      <c r="E22" s="449" t="str">
        <f>'Grafico 19'!B2</f>
        <v>Gráfico 19  Naturalizações de estrangeiros nascidos em Portugal residentes na Alemanha, 2000-2015</v>
      </c>
      <c r="F22" s="450"/>
      <c r="G22" s="14"/>
    </row>
    <row r="23" spans="1:7" customFormat="1" ht="15" customHeight="1" x14ac:dyDescent="0.2">
      <c r="A23" s="31"/>
      <c r="B23" s="449" t="str">
        <f>'Quadro 20'!B2</f>
        <v>Quadro 20  Portugueses naturalizados na Alemanha, por sexo, 2000-2015</v>
      </c>
      <c r="C23" s="450"/>
      <c r="D23" s="299"/>
      <c r="E23" s="449" t="str">
        <f>'Grafico 20'!B2</f>
        <v>Gráfico 20  Relação de masculinidade das naturalizações de estrangeiros nascidos em Portugal residentes na Alemanha, 2000-2015</v>
      </c>
      <c r="F23" s="450"/>
      <c r="G23" s="14"/>
    </row>
    <row r="24" spans="1:7" customFormat="1" ht="15" customHeight="1" x14ac:dyDescent="0.2">
      <c r="A24" s="31"/>
      <c r="B24" s="449" t="str">
        <f>'Quadro 21'!B2</f>
        <v>Quadro 21  Portugueses naturalizados na Alemanha, por sexo e grupo de idade, 2015</v>
      </c>
      <c r="C24" s="450"/>
      <c r="D24" s="299"/>
      <c r="E24" s="449" t="str">
        <f>'Grafico 21'!B2</f>
        <v>Gráfico 21 Pirâmide de idades dos portugueses naturalizados na Alemanha, 2015</v>
      </c>
      <c r="F24" s="450"/>
      <c r="G24" s="14"/>
    </row>
    <row r="25" spans="1:7" customFormat="1" ht="15" customHeight="1" x14ac:dyDescent="0.2">
      <c r="A25" s="31"/>
      <c r="B25" s="449" t="str">
        <f>'Quadro 22'!B2</f>
        <v>Quadro 22  Portugueses naturalizados na Alemanha, por sexo e estado civil, 2015</v>
      </c>
      <c r="C25" s="450"/>
      <c r="D25" s="299"/>
      <c r="E25" s="449" t="str">
        <f>'Grafico 22'!B2</f>
        <v>Gráfico 22  Portugueses naturalizados na Alemanha, por estado federado de residência, 2015 (percentagem)</v>
      </c>
      <c r="F25" s="450"/>
      <c r="G25" s="14"/>
    </row>
    <row r="26" spans="1:7" customFormat="1" ht="15" customHeight="1" x14ac:dyDescent="0.2">
      <c r="A26" s="31"/>
      <c r="B26" s="449" t="str">
        <f>'Quadro 23'!B2</f>
        <v>Quadro 23  Portugueses naturalizados na Alemanha, segundo a duração da estadia, 2015</v>
      </c>
      <c r="C26" s="450"/>
      <c r="D26" s="299"/>
      <c r="E26" s="449" t="str">
        <f>'Grafico 23'!B2</f>
        <v>Gráfico 23  População nascida em Portugal e população de origem portuguesa residente na Alemanha, por grupos etários, 2015 (percentagem)</v>
      </c>
      <c r="F26" s="450"/>
      <c r="G26" s="14"/>
    </row>
    <row r="27" spans="1:7" customFormat="1" ht="15" customHeight="1" x14ac:dyDescent="0.2">
      <c r="A27" s="31"/>
      <c r="B27" s="449" t="str">
        <f>'Quadro 24'!B2</f>
        <v>Quadro 24   Portugueses naturalizados na Alemanha, por estado federado de residência, 2015</v>
      </c>
      <c r="C27" s="450"/>
      <c r="D27" s="299"/>
      <c r="E27" s="449" t="str">
        <f>'Grafico 24'!B2</f>
        <v>Gráfico 24  População nascida em Portugal residente na Alemanha, por duração da estadia na Alemanha, 2015 (percentagem)</v>
      </c>
      <c r="F27" s="450"/>
      <c r="G27" s="14"/>
    </row>
    <row r="28" spans="1:7" customFormat="1" ht="15" customHeight="1" x14ac:dyDescent="0.2">
      <c r="A28" s="31"/>
      <c r="B28" s="449" t="str">
        <f>'Quadro 25'!B2</f>
        <v>Quadro 25  População nascida em Portugal e população de origem portuguesa residente na Alemanha, por grupos de idades, 2015 (milhares)</v>
      </c>
      <c r="C28" s="450"/>
      <c r="D28" s="299"/>
      <c r="E28" s="449" t="str">
        <f>'Grafico 25'!B2</f>
        <v>Gráfico 25  População de origem portuguesa residente na Alemanha, por qualificação escolar, 2015 (percentagem)</v>
      </c>
      <c r="F28" s="450"/>
      <c r="G28" s="14"/>
    </row>
    <row r="29" spans="1:7" customFormat="1" ht="15" customHeight="1" x14ac:dyDescent="0.2">
      <c r="A29" s="31"/>
      <c r="B29" s="449" t="str">
        <f>'Quadro 26'!B2</f>
        <v>Quadro 26 População nascida em Portugal e população de origem portuguesa residente na Alemanha, por grupos etários, 2015 (percentagem)</v>
      </c>
      <c r="C29" s="450"/>
      <c r="D29" s="299"/>
      <c r="E29" s="449" t="str">
        <f>'Grafico 26'!B2</f>
        <v>Gráfico 26  População nascida em Portugal residente na Alemanha, por qualificação escolar, 2015 (percentagem)</v>
      </c>
      <c r="F29" s="450"/>
      <c r="G29" s="14"/>
    </row>
    <row r="30" spans="1:7" customFormat="1" ht="15" customHeight="1" x14ac:dyDescent="0.2">
      <c r="A30" s="31"/>
      <c r="B30" s="449" t="str">
        <f>'Quadro 27'!B2</f>
        <v>Quadro 27  População nascida em Portugal residente na Alemanha, por duração da estadia na Alemanha, 2015 (milhares)</v>
      </c>
      <c r="C30" s="450"/>
      <c r="D30" s="299"/>
      <c r="E30" s="449" t="str">
        <f>'Grafico 27'!B2</f>
        <v>Gráfico 27  Rendimento mensal dos agregados familiares da População nascida em Portugal e população de origem portuguesa, 2015 (percentagem)</v>
      </c>
      <c r="F30" s="450"/>
      <c r="G30" s="14"/>
    </row>
    <row r="31" spans="1:7" customFormat="1" ht="15" customHeight="1" x14ac:dyDescent="0.2">
      <c r="A31" s="31"/>
      <c r="B31" s="449" t="str">
        <f>'Quadro 28'!B2</f>
        <v>Quadro 28  População nascida em Portugal e população de origem portuguesa residente na Alemanha, por estado federado de residência, 2015 (milhares)</v>
      </c>
      <c r="C31" s="450"/>
      <c r="D31" s="299"/>
      <c r="E31" s="449" t="str">
        <f>'Grafico 28'!B2</f>
        <v>Gráfico 28  Rendimento mensal da população nascida em Portugal e população de origem portuguesa, 2015 (percentagem)</v>
      </c>
      <c r="F31" s="450"/>
      <c r="G31" s="14"/>
    </row>
    <row r="32" spans="1:7" customFormat="1" ht="15" customHeight="1" x14ac:dyDescent="0.2">
      <c r="A32" s="31"/>
      <c r="B32" s="449" t="str">
        <f>'Quadro 29'!B2</f>
        <v>Quadro 29   População nascida em Portugal e população de origem portuguesa residente na Alemanha, por qualificação escolar, 2015</v>
      </c>
      <c r="C32" s="450"/>
      <c r="D32" s="299"/>
      <c r="E32" s="449" t="str">
        <f>'Grafico 29'!B2</f>
        <v>Gráfico 29  População nascida no estrangeiro e população de origem estrangeira residente na Alemanha, por média de idades e diferença entre grupos, 2015</v>
      </c>
      <c r="F32" s="450"/>
      <c r="G32" s="14"/>
    </row>
    <row r="33" spans="1:7" customFormat="1" ht="15" customHeight="1" x14ac:dyDescent="0.2">
      <c r="A33" s="31"/>
      <c r="B33" s="449" t="str">
        <f>'Quadro 30'!B2</f>
        <v>Quadro 30  Caraterísticas dos agregados familiares da população nascida em Portugal e população de origem portuguesa, 2015</v>
      </c>
      <c r="C33" s="450"/>
      <c r="D33" s="299"/>
      <c r="E33" s="449" t="str">
        <f>'Grafico 30'!B2</f>
        <v>Gráfico 30  População nascida no estrangeiro e população de origem estrangeira residente na Alemanha, por média de idades e diferença entre grupos, 2015</v>
      </c>
      <c r="F33" s="450"/>
      <c r="G33" s="14"/>
    </row>
    <row r="34" spans="1:7" customFormat="1" ht="15" customHeight="1" x14ac:dyDescent="0.2">
      <c r="A34" s="31"/>
      <c r="B34" s="449" t="str">
        <f>'Quadro 31'!B2</f>
        <v>Quadro 31  Taxa de pobreza da população nascida em Portugal e população de origem portuguesa por caraterísticas, 2015 (percentagem)</v>
      </c>
      <c r="C34" s="450"/>
      <c r="D34" s="299"/>
      <c r="E34" s="449" t="str">
        <f>'Grafico 31'!B2</f>
        <v>Gráfico 31  População nascida no estrangeiro e população de origem estrangeira residente na Alemanha, por qualificação escolar, 2015 (percentagem)</v>
      </c>
      <c r="F34" s="450"/>
      <c r="G34" s="14"/>
    </row>
    <row r="35" spans="1:7" customFormat="1" ht="15" customHeight="1" x14ac:dyDescent="0.2">
      <c r="A35" s="31"/>
      <c r="B35" s="449" t="str">
        <f>'Quadro 32'!B2</f>
        <v>Quadro 32   Indicadores da integração no mercado de trabalho da população nascida em Portugal e população de origem portuguesa, 2015</v>
      </c>
      <c r="C35" s="450"/>
      <c r="D35" s="299"/>
      <c r="E35" s="449" t="str">
        <f>'Grafico 32'!B2</f>
        <v>Gráfico 32  População nascida no estrangeiro e população de origem estrangeira residente na Alemanha, por dimensão dos agregados familiares, 2015</v>
      </c>
      <c r="F35" s="450"/>
      <c r="G35" s="14"/>
    </row>
    <row r="36" spans="1:7" customFormat="1" ht="15" customHeight="1" x14ac:dyDescent="0.2">
      <c r="A36" s="31"/>
      <c r="B36" s="449" t="str">
        <f>'Quadro 33'!B2</f>
        <v>Quadro 33  Caraterísticas da jornada de trabalho da população nascida em Portugal e população de origem portuguesa, 2015</v>
      </c>
      <c r="C36" s="450"/>
      <c r="D36" s="299"/>
      <c r="E36" s="449" t="str">
        <f>'Grafico 33'!B2</f>
        <v>Gráfico 33  População nascida no estrangeiro e população de origem estrangeira residente na Alemanha, por rendimento médio per capita, 2015</v>
      </c>
      <c r="F36" s="450"/>
      <c r="G36" s="14"/>
    </row>
    <row r="37" spans="1:7" customFormat="1" ht="15" customHeight="1" x14ac:dyDescent="0.2">
      <c r="A37" s="31"/>
      <c r="B37" s="449" t="str">
        <f>'Quadro 34'!B2</f>
        <v>Quadro 34  População nascida em Portugal e população de origem portuguesa na Alemanha, empregada, 2015 (milhares)</v>
      </c>
      <c r="C37" s="450"/>
      <c r="D37" s="299"/>
      <c r="E37" s="449" t="str">
        <f>'Grafico 34'!B2</f>
        <v>Gráfico 34  Remessas de emigrantes recebidas da Alemanha (milhões de euros) e peso no total das remessas para Portugal, 1996-2015</v>
      </c>
      <c r="F37" s="450"/>
      <c r="G37" s="14"/>
    </row>
    <row r="38" spans="1:7" customFormat="1" ht="15" customHeight="1" x14ac:dyDescent="0.2">
      <c r="A38" s="31"/>
      <c r="B38" s="449" t="str">
        <f>'Quadro 35'!B2</f>
        <v>Quadro 35  População nascida no estrangeiro e população de origem estrangeira residente na Alemanha, por média de idades e diferença entre grupos, 2015</v>
      </c>
      <c r="C38" s="450"/>
      <c r="D38" s="299"/>
      <c r="E38" s="449"/>
      <c r="F38" s="451"/>
      <c r="G38" s="14"/>
    </row>
    <row r="39" spans="1:7" customFormat="1" ht="15" customHeight="1" x14ac:dyDescent="0.2">
      <c r="A39" s="31"/>
      <c r="B39" s="449" t="str">
        <f>'Quadro 36'!B2</f>
        <v>Quadro 36   População nascida no estrangeiro e população de origem estrangeira residente na Alemanha, por qualificação escolar, 2015</v>
      </c>
      <c r="C39" s="450"/>
      <c r="D39" s="299"/>
      <c r="E39" s="449"/>
      <c r="F39" s="451"/>
      <c r="G39" s="14"/>
    </row>
    <row r="40" spans="1:7" customFormat="1" ht="15" customHeight="1" x14ac:dyDescent="0.2">
      <c r="A40" s="31"/>
      <c r="B40" s="449" t="str">
        <f>'Quadro 37'!B2</f>
        <v>Quadro 37   População nascida no estrangeiro e população de origem estrangeira residente na Alemanha, por dimensão dos agregados familiares, 2015</v>
      </c>
      <c r="C40" s="450"/>
      <c r="D40" s="299"/>
      <c r="E40" s="449"/>
      <c r="F40" s="451"/>
      <c r="G40" s="14"/>
    </row>
    <row r="41" spans="1:7" customFormat="1" ht="15" customHeight="1" x14ac:dyDescent="0.2">
      <c r="A41" s="31"/>
      <c r="B41" s="449" t="str">
        <f>'Quadro 38'!B2</f>
        <v>Quadro 38  População nascida no estrangeiro e população de origem estrangeira residente na Alemanha, por rendimento médio per capita, 2015</v>
      </c>
      <c r="C41" s="450"/>
      <c r="D41" s="299"/>
      <c r="E41" s="449"/>
      <c r="F41" s="451"/>
      <c r="G41" s="14"/>
    </row>
    <row r="42" spans="1:7" customFormat="1" ht="15" customHeight="1" x14ac:dyDescent="0.2">
      <c r="A42" s="31"/>
      <c r="B42" s="449" t="str">
        <f>'Quadro 39'!B2</f>
        <v>Quadro 39  Principais países de origem das remessas para Portugal, 2015 (milhões de euros)</v>
      </c>
      <c r="C42" s="450"/>
      <c r="D42" s="299"/>
      <c r="E42" s="449"/>
      <c r="F42" s="451"/>
      <c r="G42" s="14"/>
    </row>
    <row r="43" spans="1:7" customFormat="1" ht="15" customHeight="1" x14ac:dyDescent="0.2">
      <c r="A43" s="31"/>
      <c r="B43" s="449" t="str">
        <f>'Quadro 40'!B2</f>
        <v>Quadro 40  Remessas de emigrantes recebidas da Alemanha (milhões de euros) e peso no total das remessas para Portugal, 1996-2015</v>
      </c>
      <c r="C43" s="450"/>
      <c r="D43" s="299"/>
      <c r="E43" s="449"/>
      <c r="F43" s="451"/>
      <c r="G43" s="14"/>
    </row>
    <row r="44" spans="1:7" customFormat="1" ht="30" customHeight="1" x14ac:dyDescent="0.2">
      <c r="B44" s="16"/>
      <c r="C44" s="17"/>
      <c r="D44" s="17"/>
      <c r="E44" s="18"/>
      <c r="F44" s="19"/>
      <c r="G44" s="14"/>
    </row>
    <row r="45" spans="1:7" customFormat="1" ht="15" customHeight="1" x14ac:dyDescent="0.2">
      <c r="A45" s="13" t="s">
        <v>9</v>
      </c>
      <c r="B45" s="454" t="s">
        <v>458</v>
      </c>
      <c r="C45" s="454"/>
      <c r="D45" s="454"/>
      <c r="E45" s="454"/>
      <c r="F45" s="454"/>
      <c r="G45" s="20"/>
    </row>
    <row r="46" spans="1:7" customFormat="1" ht="15" customHeight="1" x14ac:dyDescent="0.2">
      <c r="A46" s="12" t="s">
        <v>10</v>
      </c>
      <c r="B46" s="301" t="s">
        <v>399</v>
      </c>
      <c r="C46" s="117"/>
      <c r="D46" s="186"/>
      <c r="E46" s="186"/>
      <c r="F46" s="186"/>
      <c r="G46" s="20"/>
    </row>
    <row r="47" spans="1:7" customFormat="1" ht="30" customHeight="1" x14ac:dyDescent="0.2">
      <c r="B47" s="21"/>
      <c r="C47" s="21"/>
      <c r="D47" s="21"/>
      <c r="E47" s="22"/>
      <c r="F47" s="22"/>
      <c r="G47" s="20"/>
    </row>
    <row r="48" spans="1:7" customFormat="1" ht="60" customHeight="1" x14ac:dyDescent="0.2">
      <c r="B48" s="452" t="s">
        <v>66</v>
      </c>
      <c r="C48" s="453"/>
      <c r="D48" s="24"/>
      <c r="E48" s="23"/>
      <c r="F48" s="23"/>
      <c r="G48" s="20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15" customHeight="1" x14ac:dyDescent="0.2"/>
    <row r="126" customFormat="1" ht="15" customHeight="1" x14ac:dyDescent="0.2"/>
    <row r="127" customFormat="1" ht="15" customHeight="1" x14ac:dyDescent="0.2"/>
    <row r="128" customFormat="1" ht="15" customHeight="1" x14ac:dyDescent="0.2"/>
    <row r="129" spans="1:1" customFormat="1" ht="15" customHeight="1" x14ac:dyDescent="0.2"/>
    <row r="130" spans="1:1" customFormat="1" ht="15" customHeight="1" x14ac:dyDescent="0.2"/>
    <row r="131" spans="1:1" customFormat="1" ht="15" customHeight="1" x14ac:dyDescent="0.2"/>
    <row r="132" spans="1:1" customFormat="1" ht="15" customHeight="1" x14ac:dyDescent="0.2"/>
    <row r="133" spans="1:1" customFormat="1" ht="15" customHeight="1" x14ac:dyDescent="0.2"/>
    <row r="134" spans="1:1" customFormat="1" ht="15" customHeight="1" x14ac:dyDescent="0.2"/>
    <row r="135" spans="1:1" customFormat="1" ht="15" customHeight="1" x14ac:dyDescent="0.2">
      <c r="A135" s="2"/>
    </row>
    <row r="136" spans="1:1" customFormat="1" ht="15" customHeight="1" x14ac:dyDescent="0.2">
      <c r="A136" s="2"/>
    </row>
    <row r="137" spans="1:1" customFormat="1" ht="15" customHeight="1" x14ac:dyDescent="0.2">
      <c r="A137" s="2"/>
    </row>
    <row r="138" spans="1:1" customFormat="1" ht="15" customHeight="1" x14ac:dyDescent="0.2">
      <c r="A138" s="2"/>
    </row>
    <row r="139" spans="1:1" customFormat="1" ht="15" customHeight="1" x14ac:dyDescent="0.2">
      <c r="A139" s="2"/>
    </row>
    <row r="140" spans="1:1" customFormat="1" ht="15" customHeight="1" x14ac:dyDescent="0.2">
      <c r="A140" s="2"/>
    </row>
    <row r="141" spans="1:1" customFormat="1" ht="15" customHeight="1" x14ac:dyDescent="0.2">
      <c r="A141" s="2"/>
    </row>
    <row r="142" spans="1:1" customFormat="1" ht="15" customHeight="1" x14ac:dyDescent="0.2">
      <c r="A142" s="2"/>
    </row>
    <row r="143" spans="1:1" customFormat="1" ht="15" customHeight="1" x14ac:dyDescent="0.2">
      <c r="A143" s="2"/>
    </row>
    <row r="144" spans="1:1" customFormat="1" ht="15" customHeight="1" x14ac:dyDescent="0.2">
      <c r="A144" s="2"/>
    </row>
    <row r="145" spans="1:1" customFormat="1" ht="15" customHeight="1" x14ac:dyDescent="0.2">
      <c r="A145" s="2"/>
    </row>
    <row r="146" spans="1:1" customFormat="1" ht="15" customHeight="1" x14ac:dyDescent="0.2">
      <c r="A146" s="2"/>
    </row>
    <row r="147" spans="1:1" customFormat="1" ht="15" customHeight="1" x14ac:dyDescent="0.2">
      <c r="A147" s="2"/>
    </row>
    <row r="148" spans="1:1" customFormat="1" ht="15" customHeight="1" x14ac:dyDescent="0.2">
      <c r="A148" s="2"/>
    </row>
    <row r="149" spans="1:1" customFormat="1" ht="15" customHeight="1" x14ac:dyDescent="0.2">
      <c r="A149" s="2"/>
    </row>
    <row r="150" spans="1:1" customFormat="1" ht="15" customHeight="1" x14ac:dyDescent="0.2">
      <c r="A150" s="2"/>
    </row>
    <row r="151" spans="1:1" customFormat="1" ht="15" customHeight="1" x14ac:dyDescent="0.2">
      <c r="A151" s="2"/>
    </row>
  </sheetData>
  <mergeCells count="84">
    <mergeCell ref="B2:G2"/>
    <mergeCell ref="B3:F3"/>
    <mergeCell ref="E4:F4"/>
    <mergeCell ref="E19:F19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48:C48"/>
    <mergeCell ref="B45:F45"/>
    <mergeCell ref="E20:F20"/>
    <mergeCell ref="E21:F21"/>
    <mergeCell ref="E40:F40"/>
    <mergeCell ref="B21:C21"/>
    <mergeCell ref="B40:C40"/>
    <mergeCell ref="B41:C41"/>
    <mergeCell ref="B42:C42"/>
    <mergeCell ref="B43:C43"/>
    <mergeCell ref="E41:F41"/>
    <mergeCell ref="E42:F42"/>
    <mergeCell ref="E43:F43"/>
    <mergeCell ref="B36:C36"/>
    <mergeCell ref="E36:F36"/>
    <mergeCell ref="B37:C37"/>
    <mergeCell ref="E17:F17"/>
    <mergeCell ref="E18:F18"/>
    <mergeCell ref="B15:C15"/>
    <mergeCell ref="B16:C16"/>
    <mergeCell ref="B4:C4"/>
    <mergeCell ref="B17:C17"/>
    <mergeCell ref="B18:C18"/>
    <mergeCell ref="B19:C19"/>
    <mergeCell ref="B20:C2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E37:F37"/>
    <mergeCell ref="B38:C38"/>
    <mergeCell ref="E38:F38"/>
    <mergeCell ref="B39:C39"/>
    <mergeCell ref="E39:F39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2:C32"/>
    <mergeCell ref="E32:F32"/>
    <mergeCell ref="B33:C33"/>
    <mergeCell ref="E33:F33"/>
    <mergeCell ref="B34:C34"/>
    <mergeCell ref="E34:F34"/>
  </mergeCells>
  <hyperlinks>
    <hyperlink ref="B4:C4" location="'Quadro 1'!A1" display="'Quadro 1'!A1"/>
    <hyperlink ref="B5:C5" location="'Quadro 2'!A1" display="'Quadro 2'!A1"/>
    <hyperlink ref="B6:C6" location="'Quadro 3'!A1" display="'Quadro 3'!A1"/>
    <hyperlink ref="B7:C7" location="'Quadro 4'!A1" display="'Quadro 4'!A1"/>
    <hyperlink ref="B8:C8" location="'Quadro 5'!A1" display="'Quadro 5'!A1"/>
    <hyperlink ref="B9:C9" location="'Quadro 6'!A1" display="'Quadro 6'!A1"/>
    <hyperlink ref="B10:C10" location="'Quadro 7'!A1" display="'Quadro 7'!A1"/>
    <hyperlink ref="B11:C11" location="'Quadro 8'!A1" display="'Quadro 8'!A1"/>
    <hyperlink ref="B12:C12" location="'Quadro 9'!A1" display="'Quadro 9'!A1"/>
    <hyperlink ref="B13:C13" location="'Quadro 10'!A1" display="'Quadro 10'!A1"/>
    <hyperlink ref="B14:C14" location="'Quadro 11'!A1" display="'Quadro 11'!A1"/>
    <hyperlink ref="B15:C15" location="'Quadro 12'!A1" display="'Quadro 12'!A1"/>
    <hyperlink ref="B16:C16" location="'Quadro 13'!A1" display="'Quadro 13'!A1"/>
    <hyperlink ref="B17:C17" location="'Quadro 14'!A1" display="'Quadro 14'!A1"/>
    <hyperlink ref="B18:C18" location="'Quadro 15'!A1" display="'Quadro 15'!A1"/>
    <hyperlink ref="B19:C19" location="'Quadro 16'!A1" display="'Quadro 16'!A1"/>
    <hyperlink ref="B20:C20" location="'Quadro 17'!A1" display="'Quadro 17'!A1"/>
    <hyperlink ref="E4:F4" location="'Grafico 1'!A1" display="'Grafico 1'!A1"/>
    <hyperlink ref="E5:F5" location="'Grafico 2'!A1" display="'Grafico 2'!A1"/>
    <hyperlink ref="E6:F6" location="'Grafico 3'!A1" display="'Grafico 3'!A1"/>
    <hyperlink ref="E7:F7" location="'Grafico 4'!A1" display="'Grafico 4'!A1"/>
    <hyperlink ref="E8:F8" location="'Grafico 5'!A1" display="'Grafico 5'!A1"/>
    <hyperlink ref="E9:F9" location="'Grafico 6'!A1" display="'Grafico 6'!A1"/>
    <hyperlink ref="E10:F10" location="'Grafico 7'!A1" display="'Grafico 7'!A1"/>
    <hyperlink ref="E11:F11" location="'Grafico 8'!A1" display="'Grafico 8'!A1"/>
    <hyperlink ref="E12:F12" location="'Grafico 9'!A1" display="'Grafico 9'!A1"/>
    <hyperlink ref="E13:F13" location="'Grafico 10'!A1" display="'Grafico 10'!A1"/>
    <hyperlink ref="E14:F14" location="'Grafico 11'!A1" display="'Grafico 11'!A1"/>
    <hyperlink ref="E15:F15" location="'Grafico 12'!A1" display="'Grafico 12'!A1"/>
    <hyperlink ref="E16:F16" location="'Grafico 13'!A1" display="'Grafico 13'!A1"/>
    <hyperlink ref="B21:C21" location="'Quadro 18'!A1" display="'Quadro 18'!A1"/>
    <hyperlink ref="B46" r:id="rId1"/>
    <hyperlink ref="B22:C22" location="'Quadro 19'!A1" display="'Quadro 19'!A1"/>
    <hyperlink ref="B23:C23" location="'Quadro 20'!A1" display="'Quadro 20'!A1"/>
    <hyperlink ref="B24:C24" location="'Quadro 21'!A1" display="'Quadro 21'!A1"/>
    <hyperlink ref="B25:C25" location="'Quadro 22'!A1" display="'Quadro 22'!A1"/>
    <hyperlink ref="B26:C26" location="'Quadro 23'!A1" display="'Quadro 23'!A1"/>
    <hyperlink ref="B27:C27" location="'Quadro 24'!A1" display="'Quadro 24'!A1"/>
    <hyperlink ref="B28:C28" location="'Quadro 25'!A1" display="'Quadro 25'!A1"/>
    <hyperlink ref="B29:C29" location="'Quadro 26'!A1" display="'Quadro 26'!A1"/>
    <hyperlink ref="B30:C30" location="'Quadro 27'!A1" display="'Quadro 27'!A1"/>
    <hyperlink ref="B31:C31" location="'Quadro 28'!A1" display="'Quadro 28'!A1"/>
    <hyperlink ref="B32:C32" location="'Quadro 29'!A1" display="'Quadro 29'!A1"/>
    <hyperlink ref="B33:C33" location="'Quadro 30'!A1" display="'Quadro 30'!A1"/>
    <hyperlink ref="B34:C34" location="'Quadro 31'!A1" display="'Quadro 31'!A1"/>
    <hyperlink ref="B35:C35" location="'Quadro 32'!A1" display="'Quadro 32'!A1"/>
    <hyperlink ref="B36:C36" location="'Quadro 33'!A1" display="'Quadro 33'!A1"/>
    <hyperlink ref="B37:C37" location="'Quadro 34'!A1" display="'Quadro 34'!A1"/>
    <hyperlink ref="B38:C38" location="'Quadro 35'!A1" display="'Quadro 35'!A1"/>
    <hyperlink ref="B39:C39" location="'Quadro 36'!A1" display="'Quadro 36'!A1"/>
    <hyperlink ref="B40:C40" location="'Quadro 37'!A1" display="'Quadro 37'!A1"/>
    <hyperlink ref="B41:C41" location="'Quadro 38'!A1" display="'Quadro 38'!A1"/>
    <hyperlink ref="B42:C42" location="'Quadro 39'!A1" display="'Quadro 39'!A1"/>
    <hyperlink ref="B43:C43" location="'Quadro 40'!A1" display="'Quadro 40'!A1"/>
    <hyperlink ref="E17:F17" location="'Grafico 14'!A1" display="'Grafico 14'!A1"/>
    <hyperlink ref="E18:F18" location="'Grafico 15'!A1" display="'Grafico 15'!A1"/>
    <hyperlink ref="E19:F19" location="'Grafico 16'!A1" display="'Grafico 16'!A1"/>
    <hyperlink ref="E20:F20" location="'Grafico 17'!A1" display="'Grafico 17'!A1"/>
    <hyperlink ref="E21:F21" location="'Grafico 18'!A1" display="'Grafico 18'!A1"/>
    <hyperlink ref="E22:F22" location="'Grafico 19'!A1" display="'Grafico 19'!A1"/>
    <hyperlink ref="E23:F23" location="'Grafico 20'!A1" display="'Grafico 20'!A1"/>
    <hyperlink ref="E24:F24" location="'Grafico 21'!A1" display="'Grafico 21'!A1"/>
    <hyperlink ref="E25:F25" location="'Grafico 22'!A1" display="'Grafico 22'!A1"/>
    <hyperlink ref="E26:F26" location="'Grafico 23'!A1" display="'Grafico 23'!A1"/>
    <hyperlink ref="E27:F27" location="'Grafico 24'!A1" display="'Grafico 24'!A1"/>
    <hyperlink ref="E28:F28" location="'Grafico 25'!A1" display="'Grafico 25'!A1"/>
    <hyperlink ref="E29:F29" location="'Grafico 26'!A1" display="'Grafico 26'!A1"/>
    <hyperlink ref="E30:F30" location="'Grafico 27'!A1" display="'Grafico 27'!A1"/>
    <hyperlink ref="E31:F31" location="'Grafico 28'!A1" display="'Grafico 28'!A1"/>
    <hyperlink ref="E32:F32" location="'Grafico 29'!A1" display="'Grafico 29'!A1"/>
    <hyperlink ref="E33:F33" location="'Grafico 30'!A1" display="'Grafico 30'!A1"/>
    <hyperlink ref="E34:F34" location="'Grafico 31'!A1" display="'Grafico 31'!A1"/>
    <hyperlink ref="E35:F35" location="'Grafico 32'!A1" display="'Grafico 32'!A1"/>
    <hyperlink ref="E36:F36" location="'Grafico 33'!A1" display="'Grafico 33'!A1"/>
    <hyperlink ref="E37:F37" location="'Grafico 34'!A1" display="'Grafico 34'!A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R25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7" width="15.83203125" customWidth="1"/>
    <col min="8" max="8" width="15.83203125" style="124" customWidth="1"/>
    <col min="15" max="16384" width="12.83203125" style="2"/>
  </cols>
  <sheetData>
    <row r="1" spans="1:18" ht="30" customHeight="1" x14ac:dyDescent="0.2">
      <c r="A1" s="3" t="s">
        <v>3</v>
      </c>
      <c r="B1" s="4" t="s">
        <v>4</v>
      </c>
      <c r="C1" s="6"/>
      <c r="D1" s="123"/>
      <c r="E1" s="6"/>
      <c r="F1" s="123"/>
      <c r="G1" s="7"/>
      <c r="H1" s="129" t="s">
        <v>5</v>
      </c>
      <c r="O1"/>
    </row>
    <row r="2" spans="1:18" ht="45" customHeight="1" thickBot="1" x14ac:dyDescent="0.25">
      <c r="B2" s="182" t="s">
        <v>124</v>
      </c>
      <c r="C2" s="197"/>
      <c r="D2" s="197"/>
      <c r="E2" s="197"/>
      <c r="F2" s="197"/>
      <c r="G2" s="198"/>
      <c r="H2" s="199"/>
    </row>
    <row r="3" spans="1:18" ht="30" customHeight="1" x14ac:dyDescent="0.2">
      <c r="A3"/>
      <c r="B3" s="491" t="s">
        <v>186</v>
      </c>
      <c r="C3" s="493" t="s">
        <v>0</v>
      </c>
      <c r="D3" s="494"/>
      <c r="E3" s="495" t="s">
        <v>13</v>
      </c>
      <c r="F3" s="494"/>
      <c r="G3" s="493" t="s">
        <v>14</v>
      </c>
      <c r="H3" s="493"/>
    </row>
    <row r="4" spans="1:18" ht="30" customHeight="1" x14ac:dyDescent="0.2">
      <c r="A4"/>
      <c r="B4" s="492"/>
      <c r="C4" s="164" t="s">
        <v>6</v>
      </c>
      <c r="D4" s="209" t="s">
        <v>61</v>
      </c>
      <c r="E4" s="164" t="s">
        <v>6</v>
      </c>
      <c r="F4" s="209" t="s">
        <v>61</v>
      </c>
      <c r="G4" s="164" t="s">
        <v>6</v>
      </c>
      <c r="H4" s="212" t="s">
        <v>61</v>
      </c>
    </row>
    <row r="5" spans="1:18" ht="15" customHeight="1" x14ac:dyDescent="0.2">
      <c r="A5"/>
      <c r="B5" s="353" t="s">
        <v>187</v>
      </c>
      <c r="C5" s="65">
        <v>29208</v>
      </c>
      <c r="D5" s="369">
        <v>21.808570212575322</v>
      </c>
      <c r="E5" s="65">
        <v>15969</v>
      </c>
      <c r="F5" s="369">
        <v>21.568653934466084</v>
      </c>
      <c r="G5" s="65">
        <v>13239</v>
      </c>
      <c r="H5" s="192">
        <v>22.105157703160742</v>
      </c>
    </row>
    <row r="6" spans="1:18" ht="15" customHeight="1" x14ac:dyDescent="0.2">
      <c r="A6"/>
      <c r="B6" s="354" t="s">
        <v>188</v>
      </c>
      <c r="C6" s="64">
        <v>11997</v>
      </c>
      <c r="D6" s="368">
        <v>8.9577313352597283</v>
      </c>
      <c r="E6" s="64">
        <v>7208</v>
      </c>
      <c r="F6" s="368">
        <v>9.7355412085685717</v>
      </c>
      <c r="G6" s="64">
        <v>4789</v>
      </c>
      <c r="H6" s="193">
        <v>7.9961930841027868</v>
      </c>
    </row>
    <row r="7" spans="1:18" ht="15" customHeight="1" x14ac:dyDescent="0.2">
      <c r="A7"/>
      <c r="B7" s="353" t="s">
        <v>189</v>
      </c>
      <c r="C7" s="65">
        <v>3645</v>
      </c>
      <c r="D7" s="369">
        <v>2.7215912909078694</v>
      </c>
      <c r="E7" s="65">
        <v>2296</v>
      </c>
      <c r="F7" s="369">
        <v>3.1011102406872144</v>
      </c>
      <c r="G7" s="65">
        <v>1349</v>
      </c>
      <c r="H7" s="192">
        <v>2.2524252391845185</v>
      </c>
    </row>
    <row r="8" spans="1:18" ht="15" customHeight="1" x14ac:dyDescent="0.2">
      <c r="A8"/>
      <c r="B8" s="354" t="s">
        <v>190</v>
      </c>
      <c r="C8" s="64">
        <v>338</v>
      </c>
      <c r="D8" s="368">
        <v>0.25237252574125096</v>
      </c>
      <c r="E8" s="64">
        <v>246</v>
      </c>
      <c r="F8" s="368">
        <v>0.33226181150220158</v>
      </c>
      <c r="G8" s="64">
        <v>92</v>
      </c>
      <c r="H8" s="193">
        <v>0.15361239585246533</v>
      </c>
    </row>
    <row r="9" spans="1:18" ht="15" customHeight="1" x14ac:dyDescent="0.2">
      <c r="B9" s="353" t="s">
        <v>191</v>
      </c>
      <c r="C9" s="65">
        <v>2638</v>
      </c>
      <c r="D9" s="369">
        <v>1.9697003636255028</v>
      </c>
      <c r="E9" s="65">
        <v>1457</v>
      </c>
      <c r="F9" s="369">
        <v>1.9679083713768606</v>
      </c>
      <c r="G9" s="65">
        <v>1181</v>
      </c>
      <c r="H9" s="192">
        <v>1.9719156467582777</v>
      </c>
    </row>
    <row r="10" spans="1:18" ht="15" customHeight="1" x14ac:dyDescent="0.2">
      <c r="B10" s="354" t="s">
        <v>192</v>
      </c>
      <c r="C10" s="64">
        <v>9166</v>
      </c>
      <c r="D10" s="368">
        <v>6.8439247661074152</v>
      </c>
      <c r="E10" s="64">
        <v>4938</v>
      </c>
      <c r="F10" s="368">
        <v>6.6695480699100456</v>
      </c>
      <c r="G10" s="64">
        <v>4228</v>
      </c>
      <c r="H10" s="193">
        <v>7.0594914093937327</v>
      </c>
    </row>
    <row r="11" spans="1:18" ht="15" customHeight="1" x14ac:dyDescent="0.2">
      <c r="B11" s="353" t="s">
        <v>193</v>
      </c>
      <c r="C11" s="65">
        <v>15429</v>
      </c>
      <c r="D11" s="369">
        <v>11.520283135093967</v>
      </c>
      <c r="E11" s="65">
        <v>8353</v>
      </c>
      <c r="F11" s="369">
        <v>11.282044355601178</v>
      </c>
      <c r="G11" s="65">
        <v>7076</v>
      </c>
      <c r="H11" s="192">
        <v>11.814796881000484</v>
      </c>
    </row>
    <row r="12" spans="1:18" ht="15" customHeight="1" x14ac:dyDescent="0.2">
      <c r="B12" s="354" t="s">
        <v>194</v>
      </c>
      <c r="C12" s="64">
        <v>249</v>
      </c>
      <c r="D12" s="368">
        <v>0.1859194050579038</v>
      </c>
      <c r="E12" s="64">
        <v>160</v>
      </c>
      <c r="F12" s="368">
        <v>0.21610524325346445</v>
      </c>
      <c r="G12" s="64">
        <v>89</v>
      </c>
      <c r="H12" s="193">
        <v>0.14860329598771099</v>
      </c>
    </row>
    <row r="13" spans="1:18" ht="15" customHeight="1" x14ac:dyDescent="0.2">
      <c r="A13"/>
      <c r="B13" s="353" t="s">
        <v>195</v>
      </c>
      <c r="C13" s="65">
        <v>8700</v>
      </c>
      <c r="D13" s="369">
        <v>6.4959792128665192</v>
      </c>
      <c r="E13" s="65">
        <v>4704</v>
      </c>
      <c r="F13" s="369">
        <v>6.353494151651855</v>
      </c>
      <c r="G13" s="65">
        <v>3996</v>
      </c>
      <c r="H13" s="192">
        <v>6.6721210198527325</v>
      </c>
    </row>
    <row r="14" spans="1:18" customFormat="1" ht="15" customHeight="1" x14ac:dyDescent="0.2">
      <c r="B14" s="354" t="s">
        <v>196</v>
      </c>
      <c r="C14" s="64">
        <v>37876</v>
      </c>
      <c r="D14" s="368">
        <v>28.280656168566924</v>
      </c>
      <c r="E14" s="64">
        <v>20032</v>
      </c>
      <c r="F14" s="368">
        <v>27.056376455333748</v>
      </c>
      <c r="G14" s="64">
        <v>17844</v>
      </c>
      <c r="H14" s="193">
        <v>29.794125995558595</v>
      </c>
      <c r="O14" s="2"/>
      <c r="P14" s="2"/>
      <c r="Q14" s="2"/>
      <c r="R14" s="2"/>
    </row>
    <row r="15" spans="1:18" customFormat="1" ht="15" customHeight="1" x14ac:dyDescent="0.2">
      <c r="B15" s="353" t="s">
        <v>197</v>
      </c>
      <c r="C15" s="65">
        <v>8137</v>
      </c>
      <c r="D15" s="369">
        <v>6.075607224723548</v>
      </c>
      <c r="E15" s="65">
        <v>4497</v>
      </c>
      <c r="F15" s="369">
        <v>6.0739079931926847</v>
      </c>
      <c r="G15" s="65">
        <v>3640</v>
      </c>
      <c r="H15" s="192">
        <v>6.0777078359018883</v>
      </c>
      <c r="O15" s="2"/>
      <c r="P15" s="2"/>
      <c r="Q15" s="2"/>
      <c r="R15" s="2"/>
    </row>
    <row r="16" spans="1:18" customFormat="1" ht="15" customHeight="1" x14ac:dyDescent="0.2">
      <c r="B16" s="354" t="s">
        <v>198</v>
      </c>
      <c r="C16" s="64">
        <v>836</v>
      </c>
      <c r="D16" s="368">
        <v>0.62421133585705857</v>
      </c>
      <c r="E16" s="64">
        <v>473</v>
      </c>
      <c r="F16" s="368">
        <v>0.63886112536805428</v>
      </c>
      <c r="G16" s="64">
        <v>363</v>
      </c>
      <c r="H16" s="193">
        <v>0.60610108363527071</v>
      </c>
      <c r="O16" s="2"/>
      <c r="P16" s="2"/>
      <c r="Q16" s="2"/>
      <c r="R16" s="2"/>
    </row>
    <row r="17" spans="1:18" customFormat="1" ht="15" customHeight="1" x14ac:dyDescent="0.2">
      <c r="B17" s="353" t="s">
        <v>199</v>
      </c>
      <c r="C17" s="65">
        <v>1636</v>
      </c>
      <c r="D17" s="369">
        <v>1.2215427577298421</v>
      </c>
      <c r="E17" s="65">
        <v>1235</v>
      </c>
      <c r="F17" s="369">
        <v>1.6680623463626785</v>
      </c>
      <c r="G17" s="65">
        <v>401</v>
      </c>
      <c r="H17" s="192">
        <v>0.66954968192215858</v>
      </c>
      <c r="O17" s="2"/>
      <c r="P17" s="2"/>
      <c r="Q17" s="2"/>
      <c r="R17" s="2"/>
    </row>
    <row r="18" spans="1:18" customFormat="1" ht="15" customHeight="1" x14ac:dyDescent="0.2">
      <c r="B18" s="354" t="s">
        <v>200</v>
      </c>
      <c r="C18" s="64">
        <v>836</v>
      </c>
      <c r="D18" s="368">
        <v>0.62421133585705857</v>
      </c>
      <c r="E18" s="64">
        <v>612</v>
      </c>
      <c r="F18" s="368">
        <v>0.82660255544450134</v>
      </c>
      <c r="G18" s="64">
        <v>224</v>
      </c>
      <c r="H18" s="193">
        <v>0.37401278990165465</v>
      </c>
      <c r="O18" s="2"/>
      <c r="P18" s="2"/>
      <c r="Q18" s="2"/>
      <c r="R18" s="2"/>
    </row>
    <row r="19" spans="1:18" customFormat="1" ht="15" customHeight="1" x14ac:dyDescent="0.2">
      <c r="B19" s="353" t="s">
        <v>201</v>
      </c>
      <c r="C19" s="65">
        <v>2680</v>
      </c>
      <c r="D19" s="369">
        <v>2.0010602632738244</v>
      </c>
      <c r="E19" s="65">
        <v>1455</v>
      </c>
      <c r="F19" s="369">
        <v>1.9652070558361923</v>
      </c>
      <c r="G19" s="65">
        <v>1225</v>
      </c>
      <c r="H19" s="192">
        <v>2.045382444774674</v>
      </c>
      <c r="O19" s="2"/>
      <c r="P19" s="2"/>
      <c r="Q19" s="2"/>
      <c r="R19" s="2"/>
    </row>
    <row r="20" spans="1:18" customFormat="1" ht="15" customHeight="1" x14ac:dyDescent="0.2">
      <c r="B20" s="354" t="s">
        <v>202</v>
      </c>
      <c r="C20" s="64">
        <v>558</v>
      </c>
      <c r="D20" s="368">
        <v>0.41663866675626643</v>
      </c>
      <c r="E20" s="64">
        <v>403</v>
      </c>
      <c r="F20" s="368">
        <v>0.54431508144466356</v>
      </c>
      <c r="G20" s="64">
        <v>155</v>
      </c>
      <c r="H20" s="193">
        <v>0.25880349301230571</v>
      </c>
      <c r="O20" s="2"/>
      <c r="P20" s="2"/>
      <c r="Q20" s="2"/>
      <c r="R20" s="2"/>
    </row>
    <row r="21" spans="1:18" customFormat="1" ht="15" customHeight="1" x14ac:dyDescent="0.2">
      <c r="B21" s="355" t="s">
        <v>203</v>
      </c>
      <c r="C21" s="405">
        <v>133929</v>
      </c>
      <c r="D21" s="406">
        <v>100</v>
      </c>
      <c r="E21" s="405">
        <v>74038</v>
      </c>
      <c r="F21" s="406">
        <v>100</v>
      </c>
      <c r="G21" s="405">
        <v>59891</v>
      </c>
      <c r="H21" s="407">
        <v>100</v>
      </c>
      <c r="O21" s="2"/>
      <c r="P21" s="2"/>
      <c r="Q21" s="2"/>
      <c r="R21" s="2"/>
    </row>
    <row r="22" spans="1:18" customFormat="1" ht="15" customHeight="1" x14ac:dyDescent="0.2">
      <c r="A22" s="2"/>
      <c r="B22" s="1"/>
      <c r="C22" s="2"/>
      <c r="D22" s="115"/>
      <c r="E22" s="2"/>
      <c r="F22" s="115"/>
      <c r="G22" s="2"/>
      <c r="H22" s="115"/>
      <c r="O22" s="2"/>
      <c r="P22" s="2"/>
      <c r="Q22" s="2"/>
      <c r="R22" s="2"/>
    </row>
    <row r="23" spans="1:18" customFormat="1" ht="45" customHeight="1" x14ac:dyDescent="0.2">
      <c r="A23" s="9" t="s">
        <v>8</v>
      </c>
      <c r="B23" s="450" t="s">
        <v>125</v>
      </c>
      <c r="C23" s="468"/>
      <c r="D23" s="468"/>
      <c r="E23" s="468"/>
      <c r="F23" s="468"/>
      <c r="G23" s="489"/>
      <c r="H23" s="124"/>
      <c r="O23" s="2"/>
      <c r="P23" s="2"/>
      <c r="Q23" s="2"/>
      <c r="R23" s="2"/>
    </row>
    <row r="24" spans="1:18" customFormat="1" ht="15" customHeight="1" x14ac:dyDescent="0.2">
      <c r="A24" s="13" t="s">
        <v>9</v>
      </c>
      <c r="B24" s="461" t="s">
        <v>458</v>
      </c>
      <c r="C24" s="467"/>
      <c r="D24" s="467"/>
      <c r="E24" s="490"/>
      <c r="F24" s="490"/>
      <c r="H24" s="124"/>
      <c r="O24" s="2"/>
      <c r="P24" s="2"/>
      <c r="Q24" s="2"/>
      <c r="R24" s="2"/>
    </row>
    <row r="25" spans="1:18" customFormat="1" ht="15" customHeight="1" x14ac:dyDescent="0.2">
      <c r="A25" s="12" t="s">
        <v>10</v>
      </c>
      <c r="B25" s="471" t="s">
        <v>399</v>
      </c>
      <c r="C25" s="487"/>
      <c r="D25" s="487"/>
      <c r="E25" s="490"/>
      <c r="F25" s="490"/>
      <c r="H25" s="124"/>
      <c r="O25" s="2"/>
      <c r="P25" s="2"/>
      <c r="Q25" s="2"/>
      <c r="R25" s="2"/>
    </row>
  </sheetData>
  <mergeCells count="7">
    <mergeCell ref="B23:G23"/>
    <mergeCell ref="B24:F24"/>
    <mergeCell ref="B25:F25"/>
    <mergeCell ref="B3:B4"/>
    <mergeCell ref="C3:D3"/>
    <mergeCell ref="E3:F3"/>
    <mergeCell ref="G3:H3"/>
  </mergeCells>
  <hyperlinks>
    <hyperlink ref="B25" r:id="rId1" display="http://www.observatorioemigracao.pt/np4/1291"/>
    <hyperlink ref="B23" r:id="rId2"/>
    <hyperlink ref="H1" location="Indice!A1" display="[índice Ç]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K98"/>
  <sheetViews>
    <sheetView showGridLines="0" workbookViewId="0">
      <selection activeCell="K1" sqref="K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5" width="15.83203125" style="115" customWidth="1"/>
    <col min="6" max="6" width="15.83203125" style="2" customWidth="1"/>
    <col min="7" max="7" width="15.83203125" style="34" customWidth="1"/>
    <col min="8" max="8" width="15.83203125" style="2" customWidth="1"/>
    <col min="9" max="9" width="15.83203125" style="132" customWidth="1"/>
    <col min="10" max="11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4"/>
      <c r="D1" s="4"/>
      <c r="E1" s="195"/>
      <c r="F1" s="6"/>
      <c r="G1" s="196"/>
      <c r="H1" s="6"/>
      <c r="I1" s="130"/>
      <c r="J1" s="6"/>
      <c r="K1" s="7" t="s">
        <v>5</v>
      </c>
    </row>
    <row r="2" spans="1:11" ht="45" customHeight="1" thickBot="1" x14ac:dyDescent="0.25">
      <c r="B2" s="463" t="s">
        <v>126</v>
      </c>
      <c r="C2" s="463"/>
      <c r="D2" s="463"/>
      <c r="E2" s="463"/>
      <c r="F2" s="463"/>
      <c r="G2" s="463"/>
      <c r="H2" s="463"/>
      <c r="I2" s="463"/>
      <c r="J2" s="463"/>
      <c r="K2" s="463"/>
    </row>
    <row r="3" spans="1:11" customFormat="1" ht="30" customHeight="1" x14ac:dyDescent="0.2">
      <c r="B3" s="491" t="s">
        <v>204</v>
      </c>
      <c r="C3" s="495" t="s">
        <v>0</v>
      </c>
      <c r="D3" s="493"/>
      <c r="E3" s="494"/>
      <c r="F3" s="493" t="s">
        <v>13</v>
      </c>
      <c r="G3" s="493"/>
      <c r="H3" s="494"/>
      <c r="I3" s="496" t="s">
        <v>14</v>
      </c>
      <c r="J3" s="497"/>
      <c r="K3" s="497"/>
    </row>
    <row r="4" spans="1:11" customFormat="1" ht="30" customHeight="1" x14ac:dyDescent="0.2">
      <c r="B4" s="492"/>
      <c r="C4" s="164" t="s">
        <v>205</v>
      </c>
      <c r="D4" s="76" t="s">
        <v>6</v>
      </c>
      <c r="E4" s="209" t="s">
        <v>61</v>
      </c>
      <c r="F4" s="164" t="s">
        <v>205</v>
      </c>
      <c r="G4" s="210" t="s">
        <v>6</v>
      </c>
      <c r="H4" s="165" t="s">
        <v>61</v>
      </c>
      <c r="I4" s="211" t="s">
        <v>205</v>
      </c>
      <c r="J4" s="76" t="s">
        <v>6</v>
      </c>
      <c r="K4" s="76" t="s">
        <v>61</v>
      </c>
    </row>
    <row r="5" spans="1:11" customFormat="1" ht="15" customHeight="1" x14ac:dyDescent="0.2">
      <c r="B5" s="26" t="s">
        <v>192</v>
      </c>
      <c r="C5" s="249">
        <v>4</v>
      </c>
      <c r="D5" s="408">
        <v>9166</v>
      </c>
      <c r="E5" s="409">
        <v>3.3210746571495862</v>
      </c>
      <c r="F5" s="408">
        <v>5</v>
      </c>
      <c r="G5" s="408">
        <v>4938</v>
      </c>
      <c r="H5" s="206">
        <v>3.3986028424928594</v>
      </c>
      <c r="I5" s="410">
        <v>5</v>
      </c>
      <c r="J5" s="408">
        <v>4228</v>
      </c>
      <c r="K5" s="206">
        <v>3.2348890589135424</v>
      </c>
    </row>
    <row r="6" spans="1:11" customFormat="1" ht="15" customHeight="1" x14ac:dyDescent="0.2">
      <c r="B6" s="73" t="s">
        <v>206</v>
      </c>
      <c r="C6" s="343">
        <v>1</v>
      </c>
      <c r="D6" s="333">
        <v>1528</v>
      </c>
      <c r="E6" s="202">
        <v>12.880384388434628</v>
      </c>
      <c r="F6" s="333">
        <v>1</v>
      </c>
      <c r="G6" s="333">
        <v>797</v>
      </c>
      <c r="H6" s="205">
        <v>12.360421836228287</v>
      </c>
      <c r="I6" s="411">
        <v>1</v>
      </c>
      <c r="J6" s="333">
        <v>731</v>
      </c>
      <c r="K6" s="205">
        <v>13.499538319482918</v>
      </c>
    </row>
    <row r="7" spans="1:11" customFormat="1" ht="15" customHeight="1" x14ac:dyDescent="0.2">
      <c r="B7" s="26" t="s">
        <v>207</v>
      </c>
      <c r="C7" s="249">
        <v>5</v>
      </c>
      <c r="D7" s="412">
        <v>1013</v>
      </c>
      <c r="E7" s="203">
        <v>5.2160032954018849</v>
      </c>
      <c r="F7" s="412">
        <v>5</v>
      </c>
      <c r="G7" s="412">
        <v>533</v>
      </c>
      <c r="H7" s="206">
        <v>5.1787796346677029</v>
      </c>
      <c r="I7" s="410">
        <v>4</v>
      </c>
      <c r="J7" s="412">
        <v>480</v>
      </c>
      <c r="K7" s="206">
        <v>5.2579691094314818</v>
      </c>
    </row>
    <row r="8" spans="1:11" customFormat="1" ht="15" customHeight="1" x14ac:dyDescent="0.2">
      <c r="B8" s="73" t="s">
        <v>208</v>
      </c>
      <c r="C8" s="343">
        <v>5</v>
      </c>
      <c r="D8" s="333">
        <v>569</v>
      </c>
      <c r="E8" s="202">
        <v>2.8695345201472588</v>
      </c>
      <c r="F8" s="333"/>
      <c r="G8" s="333"/>
      <c r="H8" s="205"/>
      <c r="I8" s="411">
        <v>4</v>
      </c>
      <c r="J8" s="333">
        <v>270</v>
      </c>
      <c r="K8" s="205">
        <v>2.9900332225913622</v>
      </c>
    </row>
    <row r="9" spans="1:11" customFormat="1" ht="15" customHeight="1" x14ac:dyDescent="0.2">
      <c r="B9" s="26" t="s">
        <v>209</v>
      </c>
      <c r="C9" s="249">
        <v>4</v>
      </c>
      <c r="D9" s="412">
        <v>1485</v>
      </c>
      <c r="E9" s="203">
        <v>7.6530612244897958</v>
      </c>
      <c r="F9" s="412">
        <v>5</v>
      </c>
      <c r="G9" s="412">
        <v>839</v>
      </c>
      <c r="H9" s="206">
        <v>7.8469884025439578</v>
      </c>
      <c r="I9" s="410">
        <v>4</v>
      </c>
      <c r="J9" s="412">
        <v>646</v>
      </c>
      <c r="K9" s="206">
        <v>7.4150596877869601</v>
      </c>
    </row>
    <row r="10" spans="1:11" customFormat="1" ht="15" customHeight="1" x14ac:dyDescent="0.2">
      <c r="B10" s="73" t="s">
        <v>210</v>
      </c>
      <c r="C10" s="343">
        <v>5</v>
      </c>
      <c r="D10" s="333">
        <v>1783</v>
      </c>
      <c r="E10" s="202">
        <v>3.1064882570213954</v>
      </c>
      <c r="F10" s="333"/>
      <c r="G10" s="333"/>
      <c r="H10" s="205"/>
      <c r="I10" s="411">
        <v>5</v>
      </c>
      <c r="J10" s="333">
        <v>842</v>
      </c>
      <c r="K10" s="205">
        <v>3.1234929702860112</v>
      </c>
    </row>
    <row r="11" spans="1:11" customFormat="1" ht="15" customHeight="1" x14ac:dyDescent="0.2">
      <c r="B11" s="26" t="s">
        <v>211</v>
      </c>
      <c r="C11" s="249"/>
      <c r="D11" s="412"/>
      <c r="E11" s="203"/>
      <c r="F11" s="412"/>
      <c r="G11" s="412"/>
      <c r="H11" s="206"/>
      <c r="I11" s="410">
        <v>4</v>
      </c>
      <c r="J11" s="412">
        <v>485</v>
      </c>
      <c r="K11" s="206">
        <v>3.6264393599521458</v>
      </c>
    </row>
    <row r="12" spans="1:11" customFormat="1" ht="15" customHeight="1" x14ac:dyDescent="0.2">
      <c r="B12" s="73" t="s">
        <v>212</v>
      </c>
      <c r="C12" s="343"/>
      <c r="D12" s="333"/>
      <c r="E12" s="202"/>
      <c r="F12" s="333"/>
      <c r="G12" s="333"/>
      <c r="H12" s="205"/>
      <c r="I12" s="411">
        <v>5</v>
      </c>
      <c r="J12" s="333">
        <v>386</v>
      </c>
      <c r="K12" s="205">
        <v>3.029351750117721</v>
      </c>
    </row>
    <row r="13" spans="1:11" customFormat="1" ht="15" customHeight="1" x14ac:dyDescent="0.2">
      <c r="B13" s="26" t="s">
        <v>213</v>
      </c>
      <c r="C13" s="249">
        <v>5</v>
      </c>
      <c r="D13" s="412">
        <v>1660</v>
      </c>
      <c r="E13" s="203">
        <v>5.5303837953091683</v>
      </c>
      <c r="F13" s="412">
        <v>5</v>
      </c>
      <c r="G13" s="412">
        <v>857</v>
      </c>
      <c r="H13" s="206">
        <v>5.5939947780678851</v>
      </c>
      <c r="I13" s="410">
        <v>4</v>
      </c>
      <c r="J13" s="412">
        <v>803</v>
      </c>
      <c r="K13" s="206">
        <v>5.4640718562874255</v>
      </c>
    </row>
    <row r="14" spans="1:11" customFormat="1" ht="15" customHeight="1" x14ac:dyDescent="0.2">
      <c r="B14" s="73" t="s">
        <v>214</v>
      </c>
      <c r="C14" s="343">
        <v>5</v>
      </c>
      <c r="D14" s="333">
        <v>1794</v>
      </c>
      <c r="E14" s="202">
        <v>5.1957831325301207</v>
      </c>
      <c r="F14" s="333"/>
      <c r="G14" s="333"/>
      <c r="H14" s="205"/>
      <c r="I14" s="411">
        <v>5</v>
      </c>
      <c r="J14" s="333">
        <v>835</v>
      </c>
      <c r="K14" s="205">
        <v>5.4493245448019314</v>
      </c>
    </row>
    <row r="15" spans="1:11" customFormat="1" ht="15" customHeight="1" x14ac:dyDescent="0.2">
      <c r="B15" s="26" t="s">
        <v>215</v>
      </c>
      <c r="C15" s="249">
        <v>4</v>
      </c>
      <c r="D15" s="412">
        <v>1668</v>
      </c>
      <c r="E15" s="203">
        <v>8.1417484258310147</v>
      </c>
      <c r="F15" s="412">
        <v>4</v>
      </c>
      <c r="G15" s="412">
        <v>878</v>
      </c>
      <c r="H15" s="206">
        <v>7.9471397538015927</v>
      </c>
      <c r="I15" s="410">
        <v>4</v>
      </c>
      <c r="J15" s="412">
        <v>790</v>
      </c>
      <c r="K15" s="206">
        <v>8.3695306706218879</v>
      </c>
    </row>
    <row r="16" spans="1:11" customFormat="1" ht="15" customHeight="1" x14ac:dyDescent="0.2">
      <c r="B16" s="73" t="s">
        <v>216</v>
      </c>
      <c r="C16" s="343">
        <v>5</v>
      </c>
      <c r="D16" s="333">
        <v>1649</v>
      </c>
      <c r="E16" s="202">
        <v>4.2312429436518526</v>
      </c>
      <c r="F16" s="333">
        <v>5</v>
      </c>
      <c r="G16" s="333">
        <v>895</v>
      </c>
      <c r="H16" s="205">
        <v>4.3431843548308828</v>
      </c>
      <c r="I16" s="411"/>
      <c r="J16" s="333"/>
      <c r="K16" s="205"/>
    </row>
    <row r="17" spans="1:11" customFormat="1" ht="15" customHeight="1" x14ac:dyDescent="0.2">
      <c r="B17" s="26" t="s">
        <v>217</v>
      </c>
      <c r="C17" s="249"/>
      <c r="D17" s="412"/>
      <c r="E17" s="203"/>
      <c r="F17" s="412"/>
      <c r="G17" s="412"/>
      <c r="H17" s="206"/>
      <c r="I17" s="410">
        <v>5</v>
      </c>
      <c r="J17" s="412">
        <v>230</v>
      </c>
      <c r="K17" s="206">
        <v>4.0528634361233484</v>
      </c>
    </row>
    <row r="18" spans="1:11" customFormat="1" ht="15" customHeight="1" x14ac:dyDescent="0.2">
      <c r="B18" s="73" t="s">
        <v>218</v>
      </c>
      <c r="C18" s="343">
        <v>5</v>
      </c>
      <c r="D18" s="333">
        <v>479</v>
      </c>
      <c r="E18" s="202">
        <v>3.4163041152556879</v>
      </c>
      <c r="F18" s="333">
        <v>5</v>
      </c>
      <c r="G18" s="333">
        <v>249</v>
      </c>
      <c r="H18" s="205">
        <v>3.4058268362741075</v>
      </c>
      <c r="I18" s="411"/>
      <c r="J18" s="333"/>
      <c r="K18" s="205"/>
    </row>
    <row r="19" spans="1:11" customFormat="1" ht="15" customHeight="1" x14ac:dyDescent="0.2">
      <c r="B19" s="26" t="s">
        <v>219</v>
      </c>
      <c r="C19" s="249">
        <v>1</v>
      </c>
      <c r="D19" s="412">
        <v>979</v>
      </c>
      <c r="E19" s="203">
        <v>7.3355312453169486</v>
      </c>
      <c r="F19" s="412">
        <v>1</v>
      </c>
      <c r="G19" s="412">
        <v>532</v>
      </c>
      <c r="H19" s="206">
        <v>7.2194327588546612</v>
      </c>
      <c r="I19" s="410">
        <v>2</v>
      </c>
      <c r="J19" s="412">
        <v>447</v>
      </c>
      <c r="K19" s="206">
        <v>7.4786682282081314</v>
      </c>
    </row>
    <row r="20" spans="1:11" customFormat="1" ht="15" customHeight="1" x14ac:dyDescent="0.2">
      <c r="B20" s="73" t="s">
        <v>220</v>
      </c>
      <c r="C20" s="343">
        <v>5</v>
      </c>
      <c r="D20" s="333">
        <v>1133</v>
      </c>
      <c r="E20" s="202">
        <v>5.8093626621545402</v>
      </c>
      <c r="F20" s="333">
        <v>5</v>
      </c>
      <c r="G20" s="333">
        <v>643</v>
      </c>
      <c r="H20" s="205">
        <v>6.0099074679876621</v>
      </c>
      <c r="I20" s="411">
        <v>4</v>
      </c>
      <c r="J20" s="333">
        <v>490</v>
      </c>
      <c r="K20" s="205">
        <v>5.565651976374375</v>
      </c>
    </row>
    <row r="21" spans="1:11" customFormat="1" ht="15" customHeight="1" thickBot="1" x14ac:dyDescent="0.25">
      <c r="B21" s="356" t="s">
        <v>221</v>
      </c>
      <c r="C21" s="413">
        <v>5</v>
      </c>
      <c r="D21" s="414">
        <v>1930</v>
      </c>
      <c r="E21" s="415">
        <v>8.8711160139731575</v>
      </c>
      <c r="F21" s="414">
        <v>5</v>
      </c>
      <c r="G21" s="414">
        <v>1038</v>
      </c>
      <c r="H21" s="416">
        <v>8.8543888083255133</v>
      </c>
      <c r="I21" s="417">
        <v>3</v>
      </c>
      <c r="J21" s="414">
        <v>892</v>
      </c>
      <c r="K21" s="416">
        <v>8.8906608192963219</v>
      </c>
    </row>
    <row r="22" spans="1:11" customFormat="1" ht="15" customHeight="1" x14ac:dyDescent="0.2">
      <c r="B22" s="1"/>
      <c r="C22" s="1"/>
      <c r="D22" s="1"/>
      <c r="E22" s="115"/>
      <c r="F22" s="2"/>
      <c r="G22" s="34"/>
      <c r="H22" s="2"/>
      <c r="I22" s="132"/>
      <c r="J22" s="2"/>
    </row>
    <row r="23" spans="1:11" customFormat="1" ht="30" customHeight="1" x14ac:dyDescent="0.2">
      <c r="A23" s="9" t="s">
        <v>8</v>
      </c>
      <c r="B23" s="450" t="s">
        <v>127</v>
      </c>
      <c r="C23" s="450"/>
      <c r="D23" s="450"/>
      <c r="E23" s="450"/>
      <c r="F23" s="450"/>
      <c r="G23" s="450"/>
      <c r="H23" s="450"/>
      <c r="I23" s="450"/>
      <c r="J23" s="450"/>
    </row>
    <row r="24" spans="1:11" customFormat="1" ht="15" customHeight="1" x14ac:dyDescent="0.2">
      <c r="A24" s="13" t="s">
        <v>9</v>
      </c>
      <c r="B24" s="461" t="s">
        <v>458</v>
      </c>
      <c r="C24" s="461"/>
      <c r="D24" s="461"/>
      <c r="E24" s="461"/>
      <c r="F24" s="461"/>
      <c r="G24" s="461"/>
      <c r="H24" s="461"/>
      <c r="I24" s="461"/>
      <c r="J24" s="178"/>
    </row>
    <row r="25" spans="1:11" customFormat="1" ht="15" customHeight="1" x14ac:dyDescent="0.2">
      <c r="A25" s="12" t="s">
        <v>10</v>
      </c>
      <c r="B25" s="471" t="s">
        <v>399</v>
      </c>
      <c r="C25" s="471"/>
      <c r="D25" s="471"/>
      <c r="E25" s="471"/>
      <c r="F25" s="471"/>
      <c r="G25" s="471"/>
      <c r="H25" s="471"/>
      <c r="I25" s="471"/>
      <c r="J25" s="181"/>
    </row>
    <row r="26" spans="1:11" customFormat="1" ht="15" customHeight="1" x14ac:dyDescent="0.2">
      <c r="E26" s="124"/>
      <c r="G26" s="35"/>
      <c r="I26" s="133"/>
    </row>
    <row r="27" spans="1:11" customFormat="1" ht="15" customHeight="1" x14ac:dyDescent="0.2">
      <c r="E27" s="124"/>
      <c r="G27" s="35"/>
      <c r="I27" s="133"/>
    </row>
    <row r="28" spans="1:11" customFormat="1" ht="15" customHeight="1" x14ac:dyDescent="0.2">
      <c r="E28" s="124"/>
      <c r="G28" s="35"/>
      <c r="I28" s="133"/>
    </row>
    <row r="29" spans="1:11" customFormat="1" ht="15" customHeight="1" x14ac:dyDescent="0.2">
      <c r="E29" s="124"/>
      <c r="G29" s="35"/>
      <c r="I29" s="133"/>
    </row>
    <row r="30" spans="1:11" customFormat="1" ht="15" customHeight="1" x14ac:dyDescent="0.2">
      <c r="E30" s="124"/>
      <c r="G30" s="35"/>
      <c r="I30" s="133"/>
    </row>
    <row r="31" spans="1:11" customFormat="1" ht="15" customHeight="1" x14ac:dyDescent="0.2">
      <c r="E31" s="124"/>
      <c r="G31" s="35"/>
      <c r="I31" s="133"/>
    </row>
    <row r="32" spans="1:11" customFormat="1" ht="15" customHeight="1" x14ac:dyDescent="0.2">
      <c r="E32" s="124"/>
      <c r="G32" s="35"/>
      <c r="I32" s="133"/>
    </row>
    <row r="33" spans="5:9" customFormat="1" ht="15" customHeight="1" x14ac:dyDescent="0.2">
      <c r="E33" s="124"/>
      <c r="G33" s="35"/>
      <c r="I33" s="133"/>
    </row>
    <row r="34" spans="5:9" customFormat="1" ht="15" customHeight="1" x14ac:dyDescent="0.2">
      <c r="E34" s="124"/>
      <c r="G34" s="35"/>
      <c r="I34" s="133"/>
    </row>
    <row r="35" spans="5:9" customFormat="1" ht="15" customHeight="1" x14ac:dyDescent="0.2">
      <c r="E35" s="124"/>
      <c r="G35" s="35"/>
      <c r="I35" s="133"/>
    </row>
    <row r="36" spans="5:9" customFormat="1" ht="15" customHeight="1" x14ac:dyDescent="0.2">
      <c r="E36" s="124"/>
      <c r="G36" s="35"/>
      <c r="I36" s="133"/>
    </row>
    <row r="37" spans="5:9" customFormat="1" ht="15" customHeight="1" x14ac:dyDescent="0.2">
      <c r="E37" s="124"/>
      <c r="G37" s="35"/>
      <c r="I37" s="133"/>
    </row>
    <row r="38" spans="5:9" customFormat="1" ht="15" customHeight="1" x14ac:dyDescent="0.2">
      <c r="E38" s="124"/>
      <c r="G38" s="35"/>
      <c r="I38" s="133"/>
    </row>
    <row r="39" spans="5:9" customFormat="1" ht="15" customHeight="1" x14ac:dyDescent="0.2">
      <c r="E39" s="124"/>
      <c r="G39" s="35"/>
      <c r="I39" s="133"/>
    </row>
    <row r="40" spans="5:9" customFormat="1" ht="15" customHeight="1" x14ac:dyDescent="0.2">
      <c r="E40" s="124"/>
      <c r="G40" s="35"/>
      <c r="I40" s="133"/>
    </row>
    <row r="41" spans="5:9" customFormat="1" ht="15" customHeight="1" x14ac:dyDescent="0.2">
      <c r="E41" s="124"/>
      <c r="G41" s="35"/>
      <c r="I41" s="133"/>
    </row>
    <row r="42" spans="5:9" customFormat="1" ht="15" customHeight="1" x14ac:dyDescent="0.2">
      <c r="E42" s="124"/>
      <c r="G42" s="35"/>
      <c r="I42" s="133"/>
    </row>
    <row r="43" spans="5:9" customFormat="1" ht="15" customHeight="1" x14ac:dyDescent="0.2">
      <c r="E43" s="124"/>
      <c r="G43" s="35"/>
      <c r="I43" s="133"/>
    </row>
    <row r="44" spans="5:9" customFormat="1" ht="15" customHeight="1" x14ac:dyDescent="0.2">
      <c r="E44" s="124"/>
      <c r="G44" s="35"/>
      <c r="I44" s="133"/>
    </row>
    <row r="45" spans="5:9" customFormat="1" ht="15" customHeight="1" x14ac:dyDescent="0.2">
      <c r="E45" s="124"/>
      <c r="G45" s="35"/>
      <c r="I45" s="133"/>
    </row>
    <row r="46" spans="5:9" customFormat="1" ht="15" customHeight="1" x14ac:dyDescent="0.2">
      <c r="E46" s="124"/>
      <c r="G46" s="35"/>
      <c r="I46" s="133"/>
    </row>
    <row r="47" spans="5:9" customFormat="1" ht="15" customHeight="1" x14ac:dyDescent="0.2">
      <c r="E47" s="124"/>
      <c r="G47" s="35"/>
      <c r="I47" s="133"/>
    </row>
    <row r="48" spans="5:9" customFormat="1" ht="15" customHeight="1" x14ac:dyDescent="0.2">
      <c r="E48" s="124"/>
      <c r="G48" s="35"/>
      <c r="I48" s="133"/>
    </row>
    <row r="49" spans="5:9" customFormat="1" ht="15" customHeight="1" x14ac:dyDescent="0.2">
      <c r="E49" s="124"/>
      <c r="G49" s="35"/>
      <c r="I49" s="133"/>
    </row>
    <row r="50" spans="5:9" customFormat="1" ht="15" customHeight="1" x14ac:dyDescent="0.2">
      <c r="E50" s="124"/>
      <c r="G50" s="35"/>
      <c r="I50" s="133"/>
    </row>
    <row r="51" spans="5:9" customFormat="1" ht="15" customHeight="1" x14ac:dyDescent="0.2">
      <c r="E51" s="124"/>
      <c r="G51" s="35"/>
      <c r="I51" s="133"/>
    </row>
    <row r="52" spans="5:9" customFormat="1" ht="15" customHeight="1" x14ac:dyDescent="0.2">
      <c r="E52" s="124"/>
      <c r="G52" s="35"/>
      <c r="I52" s="133"/>
    </row>
    <row r="53" spans="5:9" customFormat="1" ht="15" customHeight="1" x14ac:dyDescent="0.2">
      <c r="E53" s="124"/>
      <c r="G53" s="35"/>
      <c r="I53" s="133"/>
    </row>
    <row r="54" spans="5:9" customFormat="1" ht="15" customHeight="1" x14ac:dyDescent="0.2">
      <c r="E54" s="124"/>
      <c r="G54" s="35"/>
      <c r="I54" s="133"/>
    </row>
    <row r="55" spans="5:9" customFormat="1" ht="15" customHeight="1" x14ac:dyDescent="0.2">
      <c r="E55" s="124"/>
      <c r="G55" s="35"/>
      <c r="I55" s="133"/>
    </row>
    <row r="56" spans="5:9" customFormat="1" ht="15" customHeight="1" x14ac:dyDescent="0.2">
      <c r="E56" s="124"/>
      <c r="G56" s="35"/>
      <c r="I56" s="133"/>
    </row>
    <row r="57" spans="5:9" customFormat="1" ht="15" customHeight="1" x14ac:dyDescent="0.2">
      <c r="E57" s="124"/>
      <c r="G57" s="35"/>
      <c r="I57" s="133"/>
    </row>
    <row r="58" spans="5:9" customFormat="1" ht="15" customHeight="1" x14ac:dyDescent="0.2">
      <c r="E58" s="124"/>
      <c r="G58" s="35"/>
      <c r="I58" s="133"/>
    </row>
    <row r="59" spans="5:9" customFormat="1" ht="15" customHeight="1" x14ac:dyDescent="0.2">
      <c r="E59" s="124"/>
      <c r="G59" s="35"/>
      <c r="I59" s="133"/>
    </row>
    <row r="60" spans="5:9" customFormat="1" ht="15" customHeight="1" x14ac:dyDescent="0.2">
      <c r="E60" s="124"/>
      <c r="G60" s="35"/>
      <c r="I60" s="133"/>
    </row>
    <row r="61" spans="5:9" customFormat="1" ht="15" customHeight="1" x14ac:dyDescent="0.2">
      <c r="E61" s="124"/>
      <c r="G61" s="35"/>
      <c r="I61" s="133"/>
    </row>
    <row r="62" spans="5:9" customFormat="1" ht="15" customHeight="1" x14ac:dyDescent="0.2">
      <c r="E62" s="124"/>
      <c r="G62" s="35"/>
      <c r="I62" s="133"/>
    </row>
    <row r="63" spans="5:9" customFormat="1" ht="15" customHeight="1" x14ac:dyDescent="0.2">
      <c r="E63" s="124"/>
      <c r="G63" s="35"/>
      <c r="I63" s="133"/>
    </row>
    <row r="64" spans="5:9" customFormat="1" ht="15" customHeight="1" x14ac:dyDescent="0.2">
      <c r="E64" s="124"/>
      <c r="G64" s="35"/>
      <c r="I64" s="133"/>
    </row>
    <row r="65" spans="5:9" customFormat="1" ht="15" customHeight="1" x14ac:dyDescent="0.2">
      <c r="E65" s="124"/>
      <c r="G65" s="35"/>
      <c r="I65" s="133"/>
    </row>
    <row r="66" spans="5:9" customFormat="1" ht="15" customHeight="1" x14ac:dyDescent="0.2">
      <c r="E66" s="124"/>
      <c r="G66" s="35"/>
      <c r="I66" s="133"/>
    </row>
    <row r="67" spans="5:9" customFormat="1" ht="15" customHeight="1" x14ac:dyDescent="0.2">
      <c r="E67" s="124"/>
      <c r="G67" s="35"/>
      <c r="I67" s="133"/>
    </row>
    <row r="68" spans="5:9" customFormat="1" ht="15" customHeight="1" x14ac:dyDescent="0.2">
      <c r="E68" s="124"/>
      <c r="G68" s="35"/>
      <c r="I68" s="133"/>
    </row>
    <row r="69" spans="5:9" customFormat="1" ht="15" customHeight="1" x14ac:dyDescent="0.2">
      <c r="E69" s="124"/>
      <c r="G69" s="35"/>
      <c r="I69" s="133"/>
    </row>
    <row r="70" spans="5:9" customFormat="1" ht="15" customHeight="1" x14ac:dyDescent="0.2">
      <c r="E70" s="124"/>
      <c r="G70" s="35"/>
      <c r="I70" s="133"/>
    </row>
    <row r="71" spans="5:9" customFormat="1" ht="15" customHeight="1" x14ac:dyDescent="0.2">
      <c r="E71" s="124"/>
      <c r="G71" s="35"/>
      <c r="I71" s="133"/>
    </row>
    <row r="72" spans="5:9" customFormat="1" ht="15" customHeight="1" x14ac:dyDescent="0.2">
      <c r="E72" s="124"/>
      <c r="G72" s="35"/>
      <c r="I72" s="133"/>
    </row>
    <row r="73" spans="5:9" customFormat="1" ht="15" customHeight="1" x14ac:dyDescent="0.2">
      <c r="E73" s="124"/>
      <c r="G73" s="35"/>
      <c r="I73" s="133"/>
    </row>
    <row r="74" spans="5:9" customFormat="1" ht="15" customHeight="1" x14ac:dyDescent="0.2">
      <c r="E74" s="124"/>
      <c r="G74" s="35"/>
      <c r="I74" s="133"/>
    </row>
    <row r="75" spans="5:9" customFormat="1" ht="15" customHeight="1" x14ac:dyDescent="0.2">
      <c r="E75" s="124"/>
      <c r="G75" s="35"/>
      <c r="I75" s="133"/>
    </row>
    <row r="76" spans="5:9" customFormat="1" ht="15" customHeight="1" x14ac:dyDescent="0.2">
      <c r="E76" s="124"/>
      <c r="G76" s="35"/>
      <c r="I76" s="133"/>
    </row>
    <row r="77" spans="5:9" customFormat="1" ht="15" customHeight="1" x14ac:dyDescent="0.2">
      <c r="E77" s="124"/>
      <c r="G77" s="35"/>
      <c r="I77" s="133"/>
    </row>
    <row r="78" spans="5:9" customFormat="1" ht="15" customHeight="1" x14ac:dyDescent="0.2">
      <c r="E78" s="124"/>
      <c r="G78" s="35"/>
      <c r="I78" s="133"/>
    </row>
    <row r="79" spans="5:9" customFormat="1" ht="15" customHeight="1" x14ac:dyDescent="0.2">
      <c r="E79" s="124"/>
      <c r="G79" s="35"/>
      <c r="I79" s="133"/>
    </row>
    <row r="80" spans="5:9" customFormat="1" ht="15" customHeight="1" x14ac:dyDescent="0.2">
      <c r="E80" s="124"/>
      <c r="G80" s="35"/>
      <c r="I80" s="133"/>
    </row>
    <row r="81" spans="1:10" customFormat="1" ht="15" customHeight="1" x14ac:dyDescent="0.2">
      <c r="E81" s="124"/>
      <c r="G81" s="35"/>
      <c r="I81" s="133"/>
    </row>
    <row r="82" spans="1:10" customFormat="1" ht="15" customHeight="1" x14ac:dyDescent="0.2">
      <c r="E82" s="124"/>
      <c r="G82" s="35"/>
      <c r="I82" s="133"/>
    </row>
    <row r="83" spans="1:10" customFormat="1" ht="15" customHeight="1" x14ac:dyDescent="0.2">
      <c r="E83" s="124"/>
      <c r="G83" s="35"/>
      <c r="I83" s="133"/>
    </row>
    <row r="84" spans="1:10" customFormat="1" ht="15" customHeight="1" x14ac:dyDescent="0.2">
      <c r="E84" s="124"/>
      <c r="G84" s="35"/>
      <c r="I84" s="133"/>
    </row>
    <row r="85" spans="1:10" customFormat="1" ht="15" customHeight="1" x14ac:dyDescent="0.2">
      <c r="E85" s="124"/>
      <c r="G85" s="35"/>
      <c r="I85" s="133"/>
    </row>
    <row r="86" spans="1:10" customFormat="1" ht="15" customHeight="1" x14ac:dyDescent="0.2">
      <c r="E86" s="124"/>
      <c r="G86" s="35"/>
      <c r="I86" s="133"/>
    </row>
    <row r="87" spans="1:10" customFormat="1" ht="15" customHeight="1" x14ac:dyDescent="0.2">
      <c r="E87" s="124"/>
      <c r="G87" s="35"/>
      <c r="I87" s="133"/>
    </row>
    <row r="88" spans="1:10" customFormat="1" ht="15" customHeight="1" x14ac:dyDescent="0.2">
      <c r="E88" s="124"/>
      <c r="G88" s="35"/>
      <c r="I88" s="133"/>
    </row>
    <row r="89" spans="1:10" customFormat="1" ht="15" customHeight="1" x14ac:dyDescent="0.2">
      <c r="E89" s="124"/>
      <c r="G89" s="35"/>
      <c r="I89" s="133"/>
    </row>
    <row r="90" spans="1:10" customFormat="1" ht="15" customHeight="1" x14ac:dyDescent="0.2">
      <c r="E90" s="124"/>
      <c r="G90" s="35"/>
      <c r="I90" s="133"/>
    </row>
    <row r="91" spans="1:10" customFormat="1" ht="15" customHeight="1" x14ac:dyDescent="0.2">
      <c r="E91" s="124"/>
      <c r="G91" s="35"/>
      <c r="I91" s="133"/>
    </row>
    <row r="92" spans="1:10" customFormat="1" ht="15" customHeight="1" x14ac:dyDescent="0.2">
      <c r="E92" s="124"/>
      <c r="G92" s="35"/>
      <c r="I92" s="133"/>
    </row>
    <row r="93" spans="1:10" customFormat="1" ht="15" customHeight="1" x14ac:dyDescent="0.2">
      <c r="E93" s="124"/>
      <c r="G93" s="35"/>
      <c r="I93" s="133"/>
    </row>
    <row r="94" spans="1:10" ht="15" customHeight="1" x14ac:dyDescent="0.2">
      <c r="A94"/>
      <c r="B94"/>
      <c r="C94"/>
      <c r="D94"/>
      <c r="E94" s="124"/>
      <c r="F94"/>
      <c r="G94" s="35"/>
      <c r="H94"/>
      <c r="I94" s="133"/>
      <c r="J94"/>
    </row>
    <row r="95" spans="1:10" ht="15" customHeight="1" x14ac:dyDescent="0.2">
      <c r="A95"/>
      <c r="B95"/>
      <c r="C95"/>
      <c r="D95"/>
      <c r="E95" s="124"/>
      <c r="F95"/>
      <c r="G95" s="35"/>
      <c r="H95"/>
      <c r="I95" s="133"/>
      <c r="J95"/>
    </row>
    <row r="96" spans="1:10" ht="15" customHeight="1" x14ac:dyDescent="0.2">
      <c r="A96"/>
      <c r="B96"/>
      <c r="C96"/>
      <c r="D96"/>
      <c r="E96" s="124"/>
      <c r="F96"/>
      <c r="G96" s="35"/>
      <c r="H96"/>
      <c r="I96" s="133"/>
      <c r="J96"/>
    </row>
    <row r="97" spans="1:10" ht="15" customHeight="1" x14ac:dyDescent="0.2">
      <c r="A97"/>
      <c r="B97"/>
      <c r="C97"/>
      <c r="D97"/>
      <c r="E97" s="124"/>
      <c r="F97"/>
      <c r="G97" s="35"/>
      <c r="H97"/>
      <c r="I97" s="133"/>
      <c r="J97"/>
    </row>
    <row r="98" spans="1:10" ht="15" customHeight="1" x14ac:dyDescent="0.2">
      <c r="A98"/>
      <c r="B98"/>
      <c r="C98"/>
      <c r="D98"/>
      <c r="E98" s="124"/>
      <c r="F98"/>
      <c r="G98" s="35"/>
      <c r="H98"/>
      <c r="I98" s="133"/>
      <c r="J98"/>
    </row>
  </sheetData>
  <mergeCells count="8">
    <mergeCell ref="B24:I24"/>
    <mergeCell ref="B25:I25"/>
    <mergeCell ref="B3:B4"/>
    <mergeCell ref="B2:K2"/>
    <mergeCell ref="F3:H3"/>
    <mergeCell ref="I3:K3"/>
    <mergeCell ref="C3:E3"/>
    <mergeCell ref="B23:J23"/>
  </mergeCells>
  <hyperlinks>
    <hyperlink ref="K1" location="Indice!A1" display="[índice Ç]"/>
    <hyperlink ref="B25" r:id="rId1" display="http://www.observatorioemigracao.pt/np4/1291"/>
    <hyperlink ref="B23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F91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34" customWidth="1"/>
    <col min="4" max="6" width="15.83203125" style="2" customWidth="1"/>
    <col min="7" max="16384" width="12.83203125" style="2"/>
  </cols>
  <sheetData>
    <row r="1" spans="1:6" ht="30" customHeight="1" x14ac:dyDescent="0.2">
      <c r="A1" s="3" t="s">
        <v>3</v>
      </c>
      <c r="B1" s="4" t="s">
        <v>4</v>
      </c>
      <c r="C1" s="5"/>
      <c r="D1" s="6"/>
      <c r="E1" s="6"/>
      <c r="F1" s="7" t="s">
        <v>5</v>
      </c>
    </row>
    <row r="2" spans="1:6" ht="45" customHeight="1" thickBot="1" x14ac:dyDescent="0.25">
      <c r="B2" s="463" t="s">
        <v>128</v>
      </c>
      <c r="C2" s="464"/>
      <c r="D2" s="464"/>
      <c r="E2" s="464"/>
      <c r="F2" s="464"/>
    </row>
    <row r="3" spans="1:6" customFormat="1" ht="30" customHeight="1" x14ac:dyDescent="0.2">
      <c r="B3" s="479" t="s">
        <v>58</v>
      </c>
      <c r="C3" s="483" t="s">
        <v>448</v>
      </c>
      <c r="D3" s="484"/>
      <c r="E3" s="481" t="s">
        <v>222</v>
      </c>
      <c r="F3" s="499"/>
    </row>
    <row r="4" spans="1:6" customFormat="1" ht="30" customHeight="1" x14ac:dyDescent="0.2">
      <c r="B4" s="480"/>
      <c r="C4" s="39" t="s">
        <v>223</v>
      </c>
      <c r="D4" s="80" t="s">
        <v>61</v>
      </c>
      <c r="E4" s="39" t="s">
        <v>223</v>
      </c>
      <c r="F4" s="184" t="s">
        <v>61</v>
      </c>
    </row>
    <row r="5" spans="1:6" customFormat="1" ht="15" customHeight="1" x14ac:dyDescent="0.2">
      <c r="B5" s="103" t="s">
        <v>224</v>
      </c>
      <c r="C5" s="111">
        <v>3072</v>
      </c>
      <c r="D5" s="105">
        <v>2.2937526599914881</v>
      </c>
      <c r="E5" s="111">
        <v>1762</v>
      </c>
      <c r="F5" s="96">
        <v>7.4835421533234232</v>
      </c>
    </row>
    <row r="6" spans="1:6" customFormat="1" ht="15" customHeight="1" x14ac:dyDescent="0.2">
      <c r="B6" s="430" t="s">
        <v>421</v>
      </c>
      <c r="C6" s="78">
        <v>2397</v>
      </c>
      <c r="D6" s="47">
        <v>1.7897542727863271</v>
      </c>
      <c r="E6" s="78">
        <v>806</v>
      </c>
      <c r="F6" s="48">
        <v>3.423232108727968</v>
      </c>
    </row>
    <row r="7" spans="1:6" customFormat="1" ht="15" customHeight="1" x14ac:dyDescent="0.2">
      <c r="B7" s="431" t="s">
        <v>405</v>
      </c>
      <c r="C7" s="66">
        <v>4021</v>
      </c>
      <c r="D7" s="45">
        <v>3.0023370591880774</v>
      </c>
      <c r="E7" s="66">
        <v>2189</v>
      </c>
      <c r="F7" s="46">
        <v>9.2970906774262048</v>
      </c>
    </row>
    <row r="8" spans="1:6" customFormat="1" ht="15" customHeight="1" x14ac:dyDescent="0.2">
      <c r="B8" s="430" t="s">
        <v>422</v>
      </c>
      <c r="C8" s="78">
        <v>3692</v>
      </c>
      <c r="D8" s="47">
        <v>2.7566845119428951</v>
      </c>
      <c r="E8" s="78">
        <v>2517</v>
      </c>
      <c r="F8" s="48">
        <v>10.690167763856445</v>
      </c>
    </row>
    <row r="9" spans="1:6" customFormat="1" ht="15" customHeight="1" x14ac:dyDescent="0.2">
      <c r="B9" s="431" t="s">
        <v>423</v>
      </c>
      <c r="C9" s="66">
        <v>4217</v>
      </c>
      <c r="D9" s="45">
        <v>3.1486832575469088</v>
      </c>
      <c r="E9" s="66">
        <v>2626</v>
      </c>
      <c r="F9" s="46">
        <v>11.153111063920154</v>
      </c>
    </row>
    <row r="10" spans="1:6" customFormat="1" ht="15" customHeight="1" x14ac:dyDescent="0.2">
      <c r="B10" s="430" t="s">
        <v>424</v>
      </c>
      <c r="C10" s="78">
        <v>7266</v>
      </c>
      <c r="D10" s="47">
        <v>5.4252626391595546</v>
      </c>
      <c r="E10" s="78">
        <v>2777</v>
      </c>
      <c r="F10" s="48">
        <v>11.794436186026758</v>
      </c>
    </row>
    <row r="11" spans="1:6" customFormat="1" ht="15" customHeight="1" x14ac:dyDescent="0.2">
      <c r="B11" s="431" t="s">
        <v>425</v>
      </c>
      <c r="C11" s="66">
        <v>92919</v>
      </c>
      <c r="D11" s="45">
        <v>69.379297986246442</v>
      </c>
      <c r="E11" s="66">
        <v>10868</v>
      </c>
      <c r="F11" s="46">
        <v>46.158420046719051</v>
      </c>
    </row>
    <row r="12" spans="1:6" customFormat="1" ht="15" customHeight="1" x14ac:dyDescent="0.2">
      <c r="B12" s="73" t="s">
        <v>225</v>
      </c>
      <c r="C12" s="78">
        <v>16345</v>
      </c>
      <c r="D12" s="47">
        <v>12.204227613138304</v>
      </c>
      <c r="E12" s="78"/>
      <c r="F12" s="48"/>
    </row>
    <row r="13" spans="1:6" customFormat="1" ht="15" customHeight="1" thickBot="1" x14ac:dyDescent="0.25">
      <c r="B13" s="90" t="s">
        <v>0</v>
      </c>
      <c r="C13" s="200">
        <v>133929</v>
      </c>
      <c r="D13" s="357">
        <v>100</v>
      </c>
      <c r="E13" s="200">
        <v>23545</v>
      </c>
      <c r="F13" s="358">
        <v>100</v>
      </c>
    </row>
    <row r="14" spans="1:6" customFormat="1" ht="15" customHeight="1" x14ac:dyDescent="0.2">
      <c r="B14" s="1"/>
      <c r="C14" s="359"/>
      <c r="D14" s="360"/>
      <c r="E14" s="360"/>
      <c r="F14" s="361"/>
    </row>
    <row r="15" spans="1:6" customFormat="1" ht="15" customHeight="1" x14ac:dyDescent="0.2">
      <c r="A15" s="9" t="s">
        <v>7</v>
      </c>
      <c r="B15" s="451" t="s">
        <v>129</v>
      </c>
      <c r="C15" s="468"/>
      <c r="D15" s="468"/>
      <c r="E15" s="468"/>
      <c r="F15" s="498"/>
    </row>
    <row r="16" spans="1:6" customFormat="1" ht="45" customHeight="1" x14ac:dyDescent="0.2">
      <c r="A16" s="9" t="s">
        <v>8</v>
      </c>
      <c r="B16" s="450" t="s">
        <v>130</v>
      </c>
      <c r="C16" s="468"/>
      <c r="D16" s="468"/>
      <c r="E16" s="468"/>
      <c r="F16" s="498"/>
    </row>
    <row r="17" spans="1:6" customFormat="1" ht="15" customHeight="1" x14ac:dyDescent="0.2">
      <c r="A17" s="13" t="s">
        <v>9</v>
      </c>
      <c r="B17" s="461" t="s">
        <v>458</v>
      </c>
      <c r="C17" s="467"/>
      <c r="D17" s="467"/>
      <c r="E17" s="498"/>
      <c r="F17" s="498"/>
    </row>
    <row r="18" spans="1:6" customFormat="1" ht="15" customHeight="1" x14ac:dyDescent="0.2">
      <c r="A18" s="12" t="s">
        <v>10</v>
      </c>
      <c r="B18" s="471" t="s">
        <v>399</v>
      </c>
      <c r="C18" s="467"/>
      <c r="D18" s="467"/>
      <c r="E18" s="498"/>
      <c r="F18" s="498"/>
    </row>
    <row r="19" spans="1:6" customFormat="1" ht="15" customHeight="1" x14ac:dyDescent="0.2">
      <c r="C19" s="35"/>
    </row>
    <row r="20" spans="1:6" customFormat="1" ht="15" customHeight="1" x14ac:dyDescent="0.2">
      <c r="C20" s="35"/>
    </row>
    <row r="21" spans="1:6" customFormat="1" ht="15" customHeight="1" x14ac:dyDescent="0.2">
      <c r="C21" s="35"/>
    </row>
    <row r="22" spans="1:6" customFormat="1" ht="15" customHeight="1" x14ac:dyDescent="0.2">
      <c r="C22" s="35"/>
    </row>
    <row r="23" spans="1:6" customFormat="1" ht="15" customHeight="1" x14ac:dyDescent="0.2">
      <c r="C23" s="35"/>
    </row>
    <row r="24" spans="1:6" customFormat="1" ht="15" customHeight="1" x14ac:dyDescent="0.2">
      <c r="C24" s="35"/>
    </row>
    <row r="25" spans="1:6" customFormat="1" ht="15" customHeight="1" x14ac:dyDescent="0.2">
      <c r="C25" s="35"/>
    </row>
    <row r="26" spans="1:6" customFormat="1" ht="15" customHeight="1" x14ac:dyDescent="0.2">
      <c r="C26" s="35"/>
    </row>
    <row r="27" spans="1:6" customFormat="1" ht="15" customHeight="1" x14ac:dyDescent="0.2">
      <c r="C27" s="35"/>
    </row>
    <row r="28" spans="1:6" customFormat="1" ht="15" customHeight="1" x14ac:dyDescent="0.2">
      <c r="C28" s="35"/>
    </row>
    <row r="29" spans="1:6" customFormat="1" ht="15" customHeight="1" x14ac:dyDescent="0.2">
      <c r="C29" s="35"/>
    </row>
    <row r="30" spans="1:6" customFormat="1" ht="15" customHeight="1" x14ac:dyDescent="0.2">
      <c r="C30" s="35"/>
    </row>
    <row r="31" spans="1:6" customFormat="1" ht="15" customHeight="1" x14ac:dyDescent="0.2">
      <c r="C31" s="35"/>
    </row>
    <row r="32" spans="1:6" customFormat="1" ht="15" customHeight="1" x14ac:dyDescent="0.2">
      <c r="C32" s="35"/>
    </row>
    <row r="33" spans="3:3" customFormat="1" ht="15" customHeight="1" x14ac:dyDescent="0.2">
      <c r="C33" s="35"/>
    </row>
    <row r="34" spans="3:3" customFormat="1" ht="15" customHeight="1" x14ac:dyDescent="0.2">
      <c r="C34" s="35"/>
    </row>
    <row r="35" spans="3:3" customFormat="1" ht="15" customHeight="1" x14ac:dyDescent="0.2">
      <c r="C35" s="35"/>
    </row>
    <row r="36" spans="3:3" customFormat="1" ht="15" customHeight="1" x14ac:dyDescent="0.2">
      <c r="C36" s="35"/>
    </row>
    <row r="37" spans="3:3" customFormat="1" ht="15" customHeight="1" x14ac:dyDescent="0.2">
      <c r="C37" s="35"/>
    </row>
    <row r="38" spans="3:3" customFormat="1" ht="15" customHeight="1" x14ac:dyDescent="0.2">
      <c r="C38" s="35"/>
    </row>
    <row r="39" spans="3:3" customFormat="1" ht="15" customHeight="1" x14ac:dyDescent="0.2">
      <c r="C39" s="35"/>
    </row>
    <row r="40" spans="3:3" customFormat="1" ht="15" customHeight="1" x14ac:dyDescent="0.2">
      <c r="C40" s="35"/>
    </row>
    <row r="41" spans="3:3" customFormat="1" ht="15" customHeight="1" x14ac:dyDescent="0.2">
      <c r="C41" s="35"/>
    </row>
    <row r="42" spans="3:3" customFormat="1" ht="15" customHeight="1" x14ac:dyDescent="0.2">
      <c r="C42" s="35"/>
    </row>
    <row r="43" spans="3:3" customFormat="1" ht="15" customHeight="1" x14ac:dyDescent="0.2">
      <c r="C43" s="35"/>
    </row>
    <row r="44" spans="3:3" customFormat="1" ht="15" customHeight="1" x14ac:dyDescent="0.2">
      <c r="C44" s="35"/>
    </row>
    <row r="45" spans="3:3" customFormat="1" ht="15" customHeight="1" x14ac:dyDescent="0.2">
      <c r="C45" s="35"/>
    </row>
    <row r="46" spans="3:3" customFormat="1" ht="15" customHeight="1" x14ac:dyDescent="0.2">
      <c r="C46" s="35"/>
    </row>
    <row r="47" spans="3:3" customFormat="1" ht="15" customHeight="1" x14ac:dyDescent="0.2">
      <c r="C47" s="35"/>
    </row>
    <row r="48" spans="3:3" customFormat="1" ht="15" customHeight="1" x14ac:dyDescent="0.2">
      <c r="C48" s="35"/>
    </row>
    <row r="49" spans="3:3" customFormat="1" ht="15" customHeight="1" x14ac:dyDescent="0.2">
      <c r="C49" s="35"/>
    </row>
    <row r="50" spans="3:3" customFormat="1" ht="15" customHeight="1" x14ac:dyDescent="0.2">
      <c r="C50" s="35"/>
    </row>
    <row r="51" spans="3:3" customFormat="1" ht="15" customHeight="1" x14ac:dyDescent="0.2">
      <c r="C51" s="35"/>
    </row>
    <row r="52" spans="3:3" customFormat="1" ht="15" customHeight="1" x14ac:dyDescent="0.2">
      <c r="C52" s="35"/>
    </row>
    <row r="53" spans="3:3" customFormat="1" ht="15" customHeight="1" x14ac:dyDescent="0.2">
      <c r="C53" s="35"/>
    </row>
    <row r="54" spans="3:3" customFormat="1" ht="15" customHeight="1" x14ac:dyDescent="0.2">
      <c r="C54" s="35"/>
    </row>
    <row r="55" spans="3:3" customFormat="1" ht="15" customHeight="1" x14ac:dyDescent="0.2">
      <c r="C55" s="35"/>
    </row>
    <row r="56" spans="3:3" customFormat="1" ht="15" customHeight="1" x14ac:dyDescent="0.2">
      <c r="C56" s="35"/>
    </row>
    <row r="57" spans="3:3" customFormat="1" ht="15" customHeight="1" x14ac:dyDescent="0.2">
      <c r="C57" s="35"/>
    </row>
    <row r="58" spans="3:3" customFormat="1" ht="15" customHeight="1" x14ac:dyDescent="0.2">
      <c r="C58" s="35"/>
    </row>
    <row r="59" spans="3:3" customFormat="1" ht="15" customHeight="1" x14ac:dyDescent="0.2">
      <c r="C59" s="35"/>
    </row>
    <row r="60" spans="3:3" customFormat="1" ht="15" customHeight="1" x14ac:dyDescent="0.2">
      <c r="C60" s="35"/>
    </row>
    <row r="61" spans="3:3" customFormat="1" ht="15" customHeight="1" x14ac:dyDescent="0.2">
      <c r="C61" s="35"/>
    </row>
    <row r="62" spans="3:3" customFormat="1" ht="15" customHeight="1" x14ac:dyDescent="0.2">
      <c r="C62" s="35"/>
    </row>
    <row r="63" spans="3:3" customFormat="1" ht="15" customHeight="1" x14ac:dyDescent="0.2">
      <c r="C63" s="35"/>
    </row>
    <row r="64" spans="3:3" customFormat="1" ht="15" customHeight="1" x14ac:dyDescent="0.2">
      <c r="C64" s="35"/>
    </row>
    <row r="65" spans="3:3" customFormat="1" ht="15" customHeight="1" x14ac:dyDescent="0.2">
      <c r="C65" s="35"/>
    </row>
    <row r="66" spans="3:3" customFormat="1" ht="15" customHeight="1" x14ac:dyDescent="0.2">
      <c r="C66" s="35"/>
    </row>
    <row r="67" spans="3:3" customFormat="1" ht="15" customHeight="1" x14ac:dyDescent="0.2">
      <c r="C67" s="35"/>
    </row>
    <row r="68" spans="3:3" customFormat="1" ht="15" customHeight="1" x14ac:dyDescent="0.2">
      <c r="C68" s="35"/>
    </row>
    <row r="69" spans="3:3" customFormat="1" ht="15" customHeight="1" x14ac:dyDescent="0.2">
      <c r="C69" s="35"/>
    </row>
    <row r="70" spans="3:3" customFormat="1" ht="15" customHeight="1" x14ac:dyDescent="0.2">
      <c r="C70" s="35"/>
    </row>
    <row r="71" spans="3:3" customFormat="1" ht="15" customHeight="1" x14ac:dyDescent="0.2">
      <c r="C71" s="35"/>
    </row>
    <row r="72" spans="3:3" customFormat="1" ht="15" customHeight="1" x14ac:dyDescent="0.2">
      <c r="C72" s="35"/>
    </row>
    <row r="73" spans="3:3" customFormat="1" ht="15" customHeight="1" x14ac:dyDescent="0.2">
      <c r="C73" s="35"/>
    </row>
    <row r="74" spans="3:3" customFormat="1" ht="15" customHeight="1" x14ac:dyDescent="0.2">
      <c r="C74" s="35"/>
    </row>
    <row r="75" spans="3:3" customFormat="1" ht="15" customHeight="1" x14ac:dyDescent="0.2">
      <c r="C75" s="35"/>
    </row>
    <row r="76" spans="3:3" customFormat="1" ht="15" customHeight="1" x14ac:dyDescent="0.2">
      <c r="C76" s="35"/>
    </row>
    <row r="77" spans="3:3" customFormat="1" ht="15" customHeight="1" x14ac:dyDescent="0.2">
      <c r="C77" s="35"/>
    </row>
    <row r="78" spans="3:3" customFormat="1" ht="15" customHeight="1" x14ac:dyDescent="0.2">
      <c r="C78" s="35"/>
    </row>
    <row r="79" spans="3:3" customFormat="1" ht="15" customHeight="1" x14ac:dyDescent="0.2">
      <c r="C79" s="35"/>
    </row>
    <row r="80" spans="3:3" customFormat="1" ht="15" customHeight="1" x14ac:dyDescent="0.2">
      <c r="C80" s="35"/>
    </row>
    <row r="81" spans="1:5" customFormat="1" ht="15" customHeight="1" x14ac:dyDescent="0.2">
      <c r="C81" s="35"/>
    </row>
    <row r="82" spans="1:5" customFormat="1" ht="15" customHeight="1" x14ac:dyDescent="0.2">
      <c r="C82" s="35"/>
    </row>
    <row r="83" spans="1:5" customFormat="1" ht="15" customHeight="1" x14ac:dyDescent="0.2">
      <c r="C83" s="35"/>
    </row>
    <row r="84" spans="1:5" customFormat="1" ht="15" customHeight="1" x14ac:dyDescent="0.2">
      <c r="C84" s="35"/>
    </row>
    <row r="85" spans="1:5" customFormat="1" ht="15" customHeight="1" x14ac:dyDescent="0.2">
      <c r="C85" s="35"/>
    </row>
    <row r="86" spans="1:5" customFormat="1" ht="15" customHeight="1" x14ac:dyDescent="0.2">
      <c r="C86" s="35"/>
    </row>
    <row r="87" spans="1:5" ht="15" customHeight="1" x14ac:dyDescent="0.2">
      <c r="A87"/>
      <c r="B87"/>
      <c r="C87" s="35"/>
      <c r="D87"/>
      <c r="E87"/>
    </row>
    <row r="88" spans="1:5" ht="15" customHeight="1" x14ac:dyDescent="0.2">
      <c r="A88"/>
      <c r="B88"/>
      <c r="C88" s="35"/>
      <c r="D88"/>
      <c r="E88"/>
    </row>
    <row r="89" spans="1:5" ht="15" customHeight="1" x14ac:dyDescent="0.2">
      <c r="A89"/>
      <c r="B89"/>
      <c r="C89" s="35"/>
      <c r="D89"/>
      <c r="E89"/>
    </row>
    <row r="90" spans="1:5" ht="15" customHeight="1" x14ac:dyDescent="0.2">
      <c r="A90"/>
      <c r="B90"/>
      <c r="C90" s="35"/>
      <c r="D90"/>
      <c r="E90"/>
    </row>
    <row r="91" spans="1:5" ht="15" customHeight="1" x14ac:dyDescent="0.2">
      <c r="A91"/>
      <c r="B91"/>
      <c r="C91" s="35"/>
      <c r="D91"/>
      <c r="E91"/>
    </row>
  </sheetData>
  <mergeCells count="8">
    <mergeCell ref="B2:F2"/>
    <mergeCell ref="B16:F16"/>
    <mergeCell ref="B17:F17"/>
    <mergeCell ref="B18:F18"/>
    <mergeCell ref="B3:B4"/>
    <mergeCell ref="E3:F3"/>
    <mergeCell ref="C3:D3"/>
    <mergeCell ref="B15:F15"/>
  </mergeCells>
  <hyperlinks>
    <hyperlink ref="F1" location="Indice!A1" display="[índice Ç]"/>
    <hyperlink ref="B18" r:id="rId1" display="http://www.observatorioemigracao.pt/np4/1291"/>
    <hyperlink ref="B16" r:id="rId2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L2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5" width="15.83203125" style="2" customWidth="1"/>
    <col min="13" max="16384" width="12.83203125" style="2"/>
  </cols>
  <sheetData>
    <row r="1" spans="1:12" ht="30" customHeight="1" x14ac:dyDescent="0.2">
      <c r="A1" s="3" t="s">
        <v>3</v>
      </c>
      <c r="B1" s="4" t="s">
        <v>4</v>
      </c>
      <c r="C1" s="4"/>
      <c r="D1" s="5"/>
      <c r="E1" s="7" t="s">
        <v>5</v>
      </c>
      <c r="I1" s="2"/>
      <c r="J1" s="2"/>
      <c r="K1" s="2"/>
      <c r="L1" s="2"/>
    </row>
    <row r="2" spans="1:12" ht="45" customHeight="1" thickBot="1" x14ac:dyDescent="0.25">
      <c r="B2" s="463" t="s">
        <v>131</v>
      </c>
      <c r="C2" s="486"/>
      <c r="D2" s="486"/>
      <c r="E2" s="486"/>
    </row>
    <row r="3" spans="1:12" ht="30" customHeight="1" x14ac:dyDescent="0.2">
      <c r="A3"/>
      <c r="B3" s="443" t="s">
        <v>465</v>
      </c>
      <c r="C3" s="180" t="s">
        <v>0</v>
      </c>
      <c r="D3" s="185" t="s">
        <v>13</v>
      </c>
      <c r="E3" s="440" t="s">
        <v>14</v>
      </c>
    </row>
    <row r="4" spans="1:12" ht="15" customHeight="1" x14ac:dyDescent="0.2">
      <c r="A4"/>
      <c r="B4" s="444" t="s">
        <v>226</v>
      </c>
      <c r="C4" s="314">
        <v>130882</v>
      </c>
      <c r="D4" s="315">
        <v>72373</v>
      </c>
      <c r="E4" s="316">
        <v>58509</v>
      </c>
    </row>
    <row r="5" spans="1:12" ht="15" customHeight="1" x14ac:dyDescent="0.2">
      <c r="A5"/>
      <c r="B5" s="25" t="s">
        <v>227</v>
      </c>
      <c r="C5" s="64">
        <v>75</v>
      </c>
      <c r="D5" s="67">
        <v>33</v>
      </c>
      <c r="E5" s="193">
        <v>42</v>
      </c>
    </row>
    <row r="6" spans="1:12" ht="15" customHeight="1" x14ac:dyDescent="0.2">
      <c r="A6"/>
      <c r="B6" s="308" t="s">
        <v>228</v>
      </c>
      <c r="C6" s="317">
        <v>9815</v>
      </c>
      <c r="D6" s="313">
        <v>6175</v>
      </c>
      <c r="E6" s="318">
        <v>3640</v>
      </c>
    </row>
    <row r="7" spans="1:12" customFormat="1" ht="15" customHeight="1" x14ac:dyDescent="0.2">
      <c r="B7" s="25" t="s">
        <v>229</v>
      </c>
      <c r="C7" s="64">
        <v>7510</v>
      </c>
      <c r="D7" s="67">
        <v>4610</v>
      </c>
      <c r="E7" s="193">
        <v>2900</v>
      </c>
    </row>
    <row r="8" spans="1:12" customFormat="1" ht="15" customHeight="1" x14ac:dyDescent="0.2">
      <c r="B8" s="308" t="s">
        <v>230</v>
      </c>
      <c r="C8" s="317">
        <v>1685</v>
      </c>
      <c r="D8" s="313">
        <v>1243</v>
      </c>
      <c r="E8" s="318">
        <v>442</v>
      </c>
    </row>
    <row r="9" spans="1:12" customFormat="1" ht="15" customHeight="1" x14ac:dyDescent="0.2">
      <c r="B9" s="25" t="s">
        <v>231</v>
      </c>
      <c r="C9" s="64">
        <v>620</v>
      </c>
      <c r="D9" s="67">
        <v>322</v>
      </c>
      <c r="E9" s="193">
        <v>298</v>
      </c>
    </row>
    <row r="10" spans="1:12" customFormat="1" ht="15" customHeight="1" x14ac:dyDescent="0.2">
      <c r="B10" s="308" t="s">
        <v>232</v>
      </c>
      <c r="C10" s="317">
        <v>1290</v>
      </c>
      <c r="D10" s="313">
        <v>919</v>
      </c>
      <c r="E10" s="318">
        <v>371</v>
      </c>
    </row>
    <row r="11" spans="1:12" customFormat="1" ht="15" customHeight="1" x14ac:dyDescent="0.2">
      <c r="B11" s="25" t="s">
        <v>233</v>
      </c>
      <c r="C11" s="64">
        <v>6843</v>
      </c>
      <c r="D11" s="67">
        <v>4543</v>
      </c>
      <c r="E11" s="193">
        <v>2300</v>
      </c>
    </row>
    <row r="12" spans="1:12" customFormat="1" ht="15" customHeight="1" x14ac:dyDescent="0.2">
      <c r="B12" s="308" t="s">
        <v>234</v>
      </c>
      <c r="C12" s="317">
        <v>4163</v>
      </c>
      <c r="D12" s="313">
        <v>2728</v>
      </c>
      <c r="E12" s="318">
        <v>1435</v>
      </c>
    </row>
    <row r="13" spans="1:12" customFormat="1" ht="15" customHeight="1" x14ac:dyDescent="0.2">
      <c r="B13" s="25" t="s">
        <v>235</v>
      </c>
      <c r="C13" s="64">
        <v>1578</v>
      </c>
      <c r="D13" s="67">
        <v>1198</v>
      </c>
      <c r="E13" s="193">
        <v>380</v>
      </c>
    </row>
    <row r="14" spans="1:12" customFormat="1" ht="15" customHeight="1" x14ac:dyDescent="0.2">
      <c r="B14" s="308" t="s">
        <v>236</v>
      </c>
      <c r="C14" s="317">
        <v>362</v>
      </c>
      <c r="D14" s="313">
        <v>240</v>
      </c>
      <c r="E14" s="318">
        <v>122</v>
      </c>
    </row>
    <row r="15" spans="1:12" customFormat="1" ht="15" customHeight="1" x14ac:dyDescent="0.2">
      <c r="B15" s="25" t="s">
        <v>237</v>
      </c>
      <c r="C15" s="64">
        <v>740</v>
      </c>
      <c r="D15" s="67">
        <v>377</v>
      </c>
      <c r="E15" s="193">
        <v>363</v>
      </c>
    </row>
    <row r="16" spans="1:12" customFormat="1" ht="15" customHeight="1" x14ac:dyDescent="0.2">
      <c r="B16" s="445" t="s">
        <v>238</v>
      </c>
      <c r="C16" s="319">
        <v>258</v>
      </c>
      <c r="D16" s="320">
        <v>82</v>
      </c>
      <c r="E16" s="321">
        <v>176</v>
      </c>
    </row>
    <row r="17" spans="1:5" customFormat="1" ht="15" customHeight="1" x14ac:dyDescent="0.2">
      <c r="B17" s="446" t="s">
        <v>239</v>
      </c>
      <c r="C17" s="325">
        <v>3454</v>
      </c>
      <c r="D17" s="177">
        <v>1927</v>
      </c>
      <c r="E17" s="326">
        <v>1527</v>
      </c>
    </row>
    <row r="18" spans="1:5" customFormat="1" ht="15" customHeight="1" thickBot="1" x14ac:dyDescent="0.25">
      <c r="B18" s="447" t="s">
        <v>461</v>
      </c>
      <c r="C18" s="322">
        <v>133929</v>
      </c>
      <c r="D18" s="323">
        <v>74038</v>
      </c>
      <c r="E18" s="324">
        <v>59891</v>
      </c>
    </row>
    <row r="20" spans="1:5" customFormat="1" ht="45" customHeight="1" x14ac:dyDescent="0.2">
      <c r="A20" s="9" t="s">
        <v>8</v>
      </c>
      <c r="B20" s="450" t="s">
        <v>132</v>
      </c>
      <c r="C20" s="468"/>
      <c r="D20" s="468"/>
      <c r="E20" s="468"/>
    </row>
    <row r="21" spans="1:5" customFormat="1" ht="15" customHeight="1" x14ac:dyDescent="0.2">
      <c r="A21" s="13" t="s">
        <v>9</v>
      </c>
      <c r="B21" s="461" t="s">
        <v>458</v>
      </c>
      <c r="C21" s="467"/>
      <c r="D21" s="467"/>
      <c r="E21" s="467"/>
    </row>
    <row r="22" spans="1:5" customFormat="1" ht="15" customHeight="1" x14ac:dyDescent="0.2">
      <c r="A22" s="12" t="s">
        <v>10</v>
      </c>
      <c r="B22" s="471" t="s">
        <v>399</v>
      </c>
      <c r="C22" s="487"/>
      <c r="D22" s="487"/>
      <c r="E22" s="487"/>
    </row>
  </sheetData>
  <mergeCells count="4">
    <mergeCell ref="B22:E22"/>
    <mergeCell ref="B2:E2"/>
    <mergeCell ref="B20:E20"/>
    <mergeCell ref="B21:E21"/>
  </mergeCells>
  <hyperlinks>
    <hyperlink ref="B22" r:id="rId1" display="http://www.observatorioemigracao.pt/np4/1291"/>
    <hyperlink ref="E1" location="Indice!A1" display="[índice Ç]"/>
    <hyperlink ref="B20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H7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8" width="15.83203125" style="2" customWidth="1"/>
    <col min="9" max="17" width="14.83203125" style="2" customWidth="1"/>
    <col min="18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D1" s="4"/>
      <c r="E1" s="6"/>
      <c r="F1" s="6"/>
      <c r="G1" s="6"/>
      <c r="H1" s="7" t="s">
        <v>5</v>
      </c>
    </row>
    <row r="2" spans="1:8" ht="45" customHeight="1" thickBot="1" x14ac:dyDescent="0.25">
      <c r="B2" s="463" t="s">
        <v>133</v>
      </c>
      <c r="C2" s="463"/>
      <c r="D2" s="463"/>
      <c r="E2" s="464"/>
      <c r="F2" s="464"/>
      <c r="G2" s="464"/>
      <c r="H2" s="464"/>
    </row>
    <row r="3" spans="1:8" customFormat="1" ht="30" customHeight="1" x14ac:dyDescent="0.2">
      <c r="B3" s="479" t="s">
        <v>58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8" customFormat="1" ht="30" customHeight="1" x14ac:dyDescent="0.2">
      <c r="B4" s="480"/>
      <c r="C4" s="56" t="s">
        <v>6</v>
      </c>
      <c r="D4" s="87" t="s">
        <v>61</v>
      </c>
      <c r="E4" s="56" t="s">
        <v>6</v>
      </c>
      <c r="F4" s="88" t="s">
        <v>61</v>
      </c>
      <c r="G4" s="183" t="s">
        <v>6</v>
      </c>
      <c r="H4" s="183" t="s">
        <v>61</v>
      </c>
    </row>
    <row r="5" spans="1:8" customFormat="1" ht="15" customHeight="1" x14ac:dyDescent="0.2">
      <c r="B5" s="110" t="s">
        <v>241</v>
      </c>
      <c r="C5" s="341">
        <v>355</v>
      </c>
      <c r="D5" s="201">
        <f>C5/9195*100</f>
        <v>3.8607939097335509</v>
      </c>
      <c r="E5" s="341">
        <v>185</v>
      </c>
      <c r="F5" s="201">
        <f>E5/5853*100</f>
        <v>3.1607722535451903</v>
      </c>
      <c r="G5" s="418">
        <v>170</v>
      </c>
      <c r="H5" s="419">
        <f>G5/3342*100</f>
        <v>5.0867743865948531</v>
      </c>
    </row>
    <row r="6" spans="1:8" customFormat="1" ht="15" customHeight="1" x14ac:dyDescent="0.2">
      <c r="B6" s="430" t="s">
        <v>404</v>
      </c>
      <c r="C6" s="343">
        <v>380</v>
      </c>
      <c r="D6" s="202">
        <f t="shared" ref="D6:D18" si="0">C6/9195*100</f>
        <v>4.1326808047852097</v>
      </c>
      <c r="E6" s="343">
        <v>192</v>
      </c>
      <c r="F6" s="202">
        <f t="shared" ref="F6:F18" si="1">E6/5853*100</f>
        <v>3.2803690415171705</v>
      </c>
      <c r="G6" s="333">
        <v>188</v>
      </c>
      <c r="H6" s="205">
        <f t="shared" ref="H6:H18" si="2">G6/3342*100</f>
        <v>5.6253740275284265</v>
      </c>
    </row>
    <row r="7" spans="1:8" customFormat="1" ht="15" customHeight="1" x14ac:dyDescent="0.2">
      <c r="B7" s="434" t="s">
        <v>405</v>
      </c>
      <c r="C7" s="342">
        <v>282</v>
      </c>
      <c r="D7" s="420">
        <f t="shared" si="0"/>
        <v>3.0668841761827079</v>
      </c>
      <c r="E7" s="342">
        <v>150</v>
      </c>
      <c r="F7" s="420">
        <f t="shared" si="1"/>
        <v>2.5627883136852896</v>
      </c>
      <c r="G7" s="421">
        <v>132</v>
      </c>
      <c r="H7" s="204">
        <f t="shared" si="2"/>
        <v>3.9497307001795332</v>
      </c>
    </row>
    <row r="8" spans="1:8" customFormat="1" ht="15" customHeight="1" x14ac:dyDescent="0.2">
      <c r="B8" s="430" t="s">
        <v>403</v>
      </c>
      <c r="C8" s="343">
        <v>396</v>
      </c>
      <c r="D8" s="202">
        <f t="shared" si="0"/>
        <v>4.3066884176182709</v>
      </c>
      <c r="E8" s="343">
        <v>236</v>
      </c>
      <c r="F8" s="202">
        <f t="shared" si="1"/>
        <v>4.032120280198189</v>
      </c>
      <c r="G8" s="333">
        <v>160</v>
      </c>
      <c r="H8" s="205">
        <f t="shared" si="2"/>
        <v>4.7875523638539796</v>
      </c>
    </row>
    <row r="9" spans="1:8" customFormat="1" ht="15" customHeight="1" x14ac:dyDescent="0.2">
      <c r="B9" s="434" t="s">
        <v>406</v>
      </c>
      <c r="C9" s="342">
        <v>1436</v>
      </c>
      <c r="D9" s="420">
        <f t="shared" si="0"/>
        <v>15.617183251767264</v>
      </c>
      <c r="E9" s="342">
        <v>839</v>
      </c>
      <c r="F9" s="420">
        <f t="shared" si="1"/>
        <v>14.334529301213053</v>
      </c>
      <c r="G9" s="421">
        <v>597</v>
      </c>
      <c r="H9" s="204">
        <f t="shared" si="2"/>
        <v>17.863554757630162</v>
      </c>
    </row>
    <row r="10" spans="1:8" customFormat="1" ht="15" customHeight="1" x14ac:dyDescent="0.2">
      <c r="B10" s="430" t="s">
        <v>407</v>
      </c>
      <c r="C10" s="343">
        <v>2422</v>
      </c>
      <c r="D10" s="202">
        <f t="shared" si="0"/>
        <v>26.340402392604677</v>
      </c>
      <c r="E10" s="343">
        <v>1485</v>
      </c>
      <c r="F10" s="202">
        <f t="shared" si="1"/>
        <v>25.371604305484368</v>
      </c>
      <c r="G10" s="333">
        <v>937</v>
      </c>
      <c r="H10" s="205">
        <f t="shared" si="2"/>
        <v>28.037103530819866</v>
      </c>
    </row>
    <row r="11" spans="1:8" customFormat="1" ht="15" customHeight="1" x14ac:dyDescent="0.2">
      <c r="B11" s="434" t="s">
        <v>408</v>
      </c>
      <c r="C11" s="342">
        <v>1972</v>
      </c>
      <c r="D11" s="420">
        <f t="shared" si="0"/>
        <v>21.446438281674823</v>
      </c>
      <c r="E11" s="342">
        <v>1393</v>
      </c>
      <c r="F11" s="420">
        <f t="shared" si="1"/>
        <v>23.799760806424057</v>
      </c>
      <c r="G11" s="421">
        <v>579</v>
      </c>
      <c r="H11" s="204">
        <f t="shared" si="2"/>
        <v>17.324955116696589</v>
      </c>
    </row>
    <row r="12" spans="1:8" customFormat="1" ht="15" customHeight="1" x14ac:dyDescent="0.2">
      <c r="B12" s="430" t="s">
        <v>409</v>
      </c>
      <c r="C12" s="343">
        <v>1344</v>
      </c>
      <c r="D12" s="202">
        <f t="shared" si="0"/>
        <v>14.616639477977161</v>
      </c>
      <c r="E12" s="343">
        <v>991</v>
      </c>
      <c r="F12" s="202">
        <f t="shared" si="1"/>
        <v>16.931488125747478</v>
      </c>
      <c r="G12" s="333">
        <v>353</v>
      </c>
      <c r="H12" s="205">
        <f t="shared" si="2"/>
        <v>10.562537402752843</v>
      </c>
    </row>
    <row r="13" spans="1:8" customFormat="1" ht="15" customHeight="1" x14ac:dyDescent="0.2">
      <c r="B13" s="434" t="s">
        <v>410</v>
      </c>
      <c r="C13" s="342">
        <v>412</v>
      </c>
      <c r="D13" s="420">
        <f t="shared" si="0"/>
        <v>4.4806960304513321</v>
      </c>
      <c r="E13" s="342">
        <v>284</v>
      </c>
      <c r="F13" s="420">
        <f t="shared" si="1"/>
        <v>4.8522125405774812</v>
      </c>
      <c r="G13" s="421">
        <v>128</v>
      </c>
      <c r="H13" s="204">
        <f t="shared" si="2"/>
        <v>3.8300418910831837</v>
      </c>
    </row>
    <row r="14" spans="1:8" customFormat="1" ht="15" customHeight="1" x14ac:dyDescent="0.2">
      <c r="B14" s="430" t="s">
        <v>411</v>
      </c>
      <c r="C14" s="343">
        <v>116</v>
      </c>
      <c r="D14" s="202">
        <f t="shared" si="0"/>
        <v>1.2615551930396955</v>
      </c>
      <c r="E14" s="343">
        <v>64</v>
      </c>
      <c r="F14" s="202">
        <f t="shared" si="1"/>
        <v>1.0934563471723902</v>
      </c>
      <c r="G14" s="333">
        <v>52</v>
      </c>
      <c r="H14" s="205">
        <f t="shared" si="2"/>
        <v>1.5559545182525434</v>
      </c>
    </row>
    <row r="15" spans="1:8" customFormat="1" ht="15" customHeight="1" x14ac:dyDescent="0.2">
      <c r="B15" s="434" t="s">
        <v>412</v>
      </c>
      <c r="C15" s="342">
        <v>68</v>
      </c>
      <c r="D15" s="420">
        <f t="shared" si="0"/>
        <v>0.73953235454051114</v>
      </c>
      <c r="E15" s="342">
        <v>29</v>
      </c>
      <c r="F15" s="420">
        <f t="shared" si="1"/>
        <v>0.49547240731248932</v>
      </c>
      <c r="G15" s="421">
        <v>39</v>
      </c>
      <c r="H15" s="204">
        <f t="shared" si="2"/>
        <v>1.1669658886894074</v>
      </c>
    </row>
    <row r="16" spans="1:8" customFormat="1" ht="15" customHeight="1" x14ac:dyDescent="0.2">
      <c r="B16" s="430" t="s">
        <v>413</v>
      </c>
      <c r="C16" s="343">
        <v>12</v>
      </c>
      <c r="D16" s="202">
        <f t="shared" si="0"/>
        <v>0.13050570962479607</v>
      </c>
      <c r="E16" s="343">
        <v>5</v>
      </c>
      <c r="F16" s="202">
        <f t="shared" si="1"/>
        <v>8.5426277122842995E-2</v>
      </c>
      <c r="G16" s="333">
        <v>7</v>
      </c>
      <c r="H16" s="205">
        <f t="shared" si="2"/>
        <v>0.20945541591861158</v>
      </c>
    </row>
    <row r="17" spans="1:8" customFormat="1" ht="15" customHeight="1" x14ac:dyDescent="0.2">
      <c r="B17" s="103" t="s">
        <v>242</v>
      </c>
      <c r="C17" s="342">
        <v>0</v>
      </c>
      <c r="D17" s="420">
        <f t="shared" si="0"/>
        <v>0</v>
      </c>
      <c r="E17" s="342">
        <v>0</v>
      </c>
      <c r="F17" s="420">
        <f t="shared" si="1"/>
        <v>0</v>
      </c>
      <c r="G17" s="421">
        <v>0</v>
      </c>
      <c r="H17" s="204">
        <f t="shared" si="2"/>
        <v>0</v>
      </c>
    </row>
    <row r="18" spans="1:8" customFormat="1" ht="15" customHeight="1" x14ac:dyDescent="0.2">
      <c r="B18" s="73" t="s">
        <v>0</v>
      </c>
      <c r="C18" s="343">
        <v>9195</v>
      </c>
      <c r="D18" s="202">
        <f t="shared" si="0"/>
        <v>100</v>
      </c>
      <c r="E18" s="343">
        <v>5853</v>
      </c>
      <c r="F18" s="202">
        <f t="shared" si="1"/>
        <v>100</v>
      </c>
      <c r="G18" s="333">
        <v>3342</v>
      </c>
      <c r="H18" s="205">
        <f t="shared" si="2"/>
        <v>100</v>
      </c>
    </row>
    <row r="19" spans="1:8" customFormat="1" ht="15" customHeight="1" thickBot="1" x14ac:dyDescent="0.25">
      <c r="B19" s="90" t="s">
        <v>240</v>
      </c>
      <c r="C19" s="500">
        <v>32.9</v>
      </c>
      <c r="D19" s="501"/>
      <c r="E19" s="500">
        <v>34.1</v>
      </c>
      <c r="F19" s="501"/>
      <c r="G19" s="500">
        <v>30.7</v>
      </c>
      <c r="H19" s="502"/>
    </row>
    <row r="20" spans="1:8" customFormat="1" ht="15" customHeight="1" x14ac:dyDescent="0.2">
      <c r="B20" s="103"/>
      <c r="C20" s="95"/>
      <c r="D20" s="96"/>
      <c r="E20" s="95"/>
      <c r="F20" s="96"/>
      <c r="G20" s="95"/>
      <c r="H20" s="96"/>
    </row>
    <row r="21" spans="1:8" customFormat="1" ht="30" customHeight="1" x14ac:dyDescent="0.2">
      <c r="A21" s="9" t="s">
        <v>8</v>
      </c>
      <c r="B21" s="450" t="s">
        <v>134</v>
      </c>
      <c r="C21" s="451"/>
      <c r="D21" s="451"/>
      <c r="E21" s="468"/>
      <c r="F21" s="468"/>
      <c r="G21" s="468"/>
      <c r="H21" s="489"/>
    </row>
    <row r="22" spans="1:8" customFormat="1" ht="15" customHeight="1" x14ac:dyDescent="0.2">
      <c r="A22" s="13" t="s">
        <v>9</v>
      </c>
      <c r="B22" s="461" t="s">
        <v>458</v>
      </c>
      <c r="C22" s="461"/>
      <c r="D22" s="461"/>
      <c r="E22" s="467"/>
      <c r="F22" s="467"/>
      <c r="G22" s="55"/>
    </row>
    <row r="23" spans="1:8" customFormat="1" ht="15" customHeight="1" x14ac:dyDescent="0.2">
      <c r="A23" s="12" t="s">
        <v>10</v>
      </c>
      <c r="B23" s="471" t="s">
        <v>399</v>
      </c>
      <c r="C23" s="471"/>
      <c r="D23" s="471"/>
      <c r="E23" s="467"/>
      <c r="F23" s="467"/>
      <c r="G23" s="58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1:7" customFormat="1" ht="15" customHeight="1" x14ac:dyDescent="0.2"/>
    <row r="66" spans="1:7" customFormat="1" ht="15" customHeight="1" x14ac:dyDescent="0.2"/>
    <row r="67" spans="1:7" customFormat="1" ht="15" customHeight="1" x14ac:dyDescent="0.2"/>
    <row r="68" spans="1:7" customFormat="1" ht="15" customHeight="1" x14ac:dyDescent="0.2"/>
    <row r="69" spans="1:7" customFormat="1" ht="15" customHeight="1" x14ac:dyDescent="0.2"/>
    <row r="70" spans="1:7" customFormat="1" ht="15" customHeight="1" x14ac:dyDescent="0.2"/>
    <row r="71" spans="1:7" customFormat="1" ht="15" customHeight="1" x14ac:dyDescent="0.2"/>
    <row r="72" spans="1:7" ht="15" customHeight="1" x14ac:dyDescent="0.2">
      <c r="A72"/>
      <c r="B72"/>
      <c r="C72"/>
      <c r="D72"/>
      <c r="E72"/>
      <c r="F72"/>
      <c r="G72"/>
    </row>
    <row r="73" spans="1:7" ht="15" customHeight="1" x14ac:dyDescent="0.2">
      <c r="A73"/>
      <c r="B73"/>
      <c r="C73"/>
      <c r="D73"/>
      <c r="E73"/>
      <c r="F73"/>
      <c r="G73"/>
    </row>
    <row r="74" spans="1:7" ht="15" customHeight="1" x14ac:dyDescent="0.2">
      <c r="A74"/>
      <c r="B74"/>
      <c r="C74"/>
      <c r="D74"/>
      <c r="E74"/>
      <c r="F74"/>
      <c r="G74"/>
    </row>
    <row r="75" spans="1:7" ht="15" customHeight="1" x14ac:dyDescent="0.2">
      <c r="A75"/>
      <c r="B75"/>
      <c r="C75"/>
      <c r="D75"/>
      <c r="E75"/>
      <c r="F75"/>
      <c r="G75"/>
    </row>
    <row r="76" spans="1:7" ht="15" customHeight="1" x14ac:dyDescent="0.2">
      <c r="A76"/>
      <c r="B76"/>
      <c r="C76"/>
      <c r="D76"/>
      <c r="E76"/>
      <c r="F76"/>
      <c r="G76"/>
    </row>
  </sheetData>
  <mergeCells count="11">
    <mergeCell ref="B2:H2"/>
    <mergeCell ref="B22:F22"/>
    <mergeCell ref="B23:F23"/>
    <mergeCell ref="C3:D3"/>
    <mergeCell ref="E3:F3"/>
    <mergeCell ref="B21:H21"/>
    <mergeCell ref="B3:B4"/>
    <mergeCell ref="G3:H3"/>
    <mergeCell ref="C19:D19"/>
    <mergeCell ref="E19:F19"/>
    <mergeCell ref="G19:H19"/>
  </mergeCells>
  <hyperlinks>
    <hyperlink ref="H1" location="Indice!A1" display="[índice Ç]"/>
    <hyperlink ref="B23" r:id="rId1" display="http://www.observatorioemigracao.pt/np4/1291"/>
    <hyperlink ref="B21" r:id="rId2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H58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1" customWidth="1"/>
    <col min="5" max="8" width="15.83203125" style="2" customWidth="1"/>
    <col min="9" max="17" width="14.83203125" style="2" customWidth="1"/>
    <col min="18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D1" s="4"/>
      <c r="E1" s="6"/>
      <c r="F1" s="6"/>
      <c r="G1" s="6"/>
      <c r="H1" s="7" t="s">
        <v>5</v>
      </c>
    </row>
    <row r="2" spans="1:8" ht="45" customHeight="1" thickBot="1" x14ac:dyDescent="0.25">
      <c r="B2" s="463" t="s">
        <v>135</v>
      </c>
      <c r="C2" s="463"/>
      <c r="D2" s="463"/>
      <c r="E2" s="464"/>
      <c r="F2" s="464"/>
      <c r="G2" s="464"/>
      <c r="H2" s="464"/>
    </row>
    <row r="3" spans="1:8" customFormat="1" ht="30" customHeight="1" x14ac:dyDescent="0.2">
      <c r="B3" s="479" t="s">
        <v>58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8" customFormat="1" ht="30" customHeight="1" x14ac:dyDescent="0.2">
      <c r="B4" s="480"/>
      <c r="C4" s="56" t="s">
        <v>6</v>
      </c>
      <c r="D4" s="87" t="s">
        <v>61</v>
      </c>
      <c r="E4" s="56" t="s">
        <v>6</v>
      </c>
      <c r="F4" s="88" t="s">
        <v>61</v>
      </c>
      <c r="G4" s="183" t="s">
        <v>6</v>
      </c>
      <c r="H4" s="183" t="s">
        <v>61</v>
      </c>
    </row>
    <row r="5" spans="1:8" customFormat="1" ht="15" customHeight="1" x14ac:dyDescent="0.2">
      <c r="B5" s="110" t="s">
        <v>241</v>
      </c>
      <c r="C5" s="341">
        <v>90</v>
      </c>
      <c r="D5" s="201">
        <f>C5/4163*100</f>
        <v>2.1619024741772757</v>
      </c>
      <c r="E5" s="341">
        <v>50</v>
      </c>
      <c r="F5" s="201">
        <f>E5/2728*100</f>
        <v>1.8328445747800588</v>
      </c>
      <c r="G5" s="418">
        <v>40</v>
      </c>
      <c r="H5" s="419">
        <f>G5/1435*100</f>
        <v>2.7874564459930316</v>
      </c>
    </row>
    <row r="6" spans="1:8" customFormat="1" ht="15" customHeight="1" x14ac:dyDescent="0.2">
      <c r="B6" s="89" t="s">
        <v>404</v>
      </c>
      <c r="C6" s="343">
        <v>106</v>
      </c>
      <c r="D6" s="202">
        <f t="shared" ref="D6:D17" si="0">C6/4163*100</f>
        <v>2.5462406918087916</v>
      </c>
      <c r="E6" s="343">
        <v>56</v>
      </c>
      <c r="F6" s="202">
        <f t="shared" ref="F6:F17" si="1">E6/2728*100</f>
        <v>2.0527859237536656</v>
      </c>
      <c r="G6" s="333">
        <v>50</v>
      </c>
      <c r="H6" s="205">
        <f t="shared" ref="H6:H17" si="2">G6/1435*100</f>
        <v>3.484320557491289</v>
      </c>
    </row>
    <row r="7" spans="1:8" customFormat="1" ht="15" customHeight="1" x14ac:dyDescent="0.2">
      <c r="B7" s="86" t="s">
        <v>405</v>
      </c>
      <c r="C7" s="249">
        <v>75</v>
      </c>
      <c r="D7" s="203">
        <f t="shared" si="0"/>
        <v>1.8015853951477301</v>
      </c>
      <c r="E7" s="249">
        <v>39</v>
      </c>
      <c r="F7" s="203">
        <f t="shared" si="1"/>
        <v>1.4296187683284456</v>
      </c>
      <c r="G7" s="412">
        <v>36</v>
      </c>
      <c r="H7" s="206">
        <f t="shared" si="2"/>
        <v>2.508710801393728</v>
      </c>
    </row>
    <row r="8" spans="1:8" customFormat="1" ht="15" customHeight="1" x14ac:dyDescent="0.2">
      <c r="B8" s="89" t="s">
        <v>403</v>
      </c>
      <c r="C8" s="343">
        <v>103</v>
      </c>
      <c r="D8" s="202">
        <f t="shared" si="0"/>
        <v>2.4741772760028828</v>
      </c>
      <c r="E8" s="343">
        <v>55</v>
      </c>
      <c r="F8" s="202">
        <f t="shared" si="1"/>
        <v>2.0161290322580645</v>
      </c>
      <c r="G8" s="333">
        <v>48</v>
      </c>
      <c r="H8" s="205">
        <f t="shared" si="2"/>
        <v>3.3449477351916377</v>
      </c>
    </row>
    <row r="9" spans="1:8" customFormat="1" ht="15" customHeight="1" x14ac:dyDescent="0.2">
      <c r="B9" s="86" t="s">
        <v>406</v>
      </c>
      <c r="C9" s="249">
        <v>571</v>
      </c>
      <c r="D9" s="203">
        <f t="shared" si="0"/>
        <v>13.716070141724718</v>
      </c>
      <c r="E9" s="249">
        <v>325</v>
      </c>
      <c r="F9" s="203">
        <f t="shared" si="1"/>
        <v>11.913489736070382</v>
      </c>
      <c r="G9" s="412">
        <v>246</v>
      </c>
      <c r="H9" s="206">
        <f t="shared" si="2"/>
        <v>17.142857142857142</v>
      </c>
    </row>
    <row r="10" spans="1:8" customFormat="1" ht="15" customHeight="1" x14ac:dyDescent="0.2">
      <c r="B10" s="89" t="s">
        <v>407</v>
      </c>
      <c r="C10" s="343">
        <v>1105</v>
      </c>
      <c r="D10" s="202">
        <f t="shared" si="0"/>
        <v>26.543358155176556</v>
      </c>
      <c r="E10" s="343">
        <v>692</v>
      </c>
      <c r="F10" s="202">
        <f t="shared" si="1"/>
        <v>25.366568914956012</v>
      </c>
      <c r="G10" s="333">
        <v>413</v>
      </c>
      <c r="H10" s="205">
        <f t="shared" si="2"/>
        <v>28.780487804878046</v>
      </c>
    </row>
    <row r="11" spans="1:8" customFormat="1" ht="15" customHeight="1" x14ac:dyDescent="0.2">
      <c r="B11" s="86" t="s">
        <v>408</v>
      </c>
      <c r="C11" s="249">
        <v>903</v>
      </c>
      <c r="D11" s="203">
        <f t="shared" si="0"/>
        <v>21.691088157578669</v>
      </c>
      <c r="E11" s="249">
        <v>662</v>
      </c>
      <c r="F11" s="203">
        <f t="shared" si="1"/>
        <v>24.266862170087975</v>
      </c>
      <c r="G11" s="412">
        <v>241</v>
      </c>
      <c r="H11" s="206">
        <f t="shared" si="2"/>
        <v>16.794425087108014</v>
      </c>
    </row>
    <row r="12" spans="1:8" customFormat="1" ht="15" customHeight="1" x14ac:dyDescent="0.2">
      <c r="B12" s="89" t="s">
        <v>409</v>
      </c>
      <c r="C12" s="343">
        <v>638</v>
      </c>
      <c r="D12" s="202">
        <f t="shared" si="0"/>
        <v>15.325486428056688</v>
      </c>
      <c r="E12" s="343">
        <v>494</v>
      </c>
      <c r="F12" s="202">
        <f t="shared" si="1"/>
        <v>18.10850439882698</v>
      </c>
      <c r="G12" s="333">
        <v>144</v>
      </c>
      <c r="H12" s="205">
        <f t="shared" si="2"/>
        <v>10.034843205574912</v>
      </c>
    </row>
    <row r="13" spans="1:8" customFormat="1" ht="15" customHeight="1" x14ac:dyDescent="0.2">
      <c r="B13" s="86" t="s">
        <v>410</v>
      </c>
      <c r="C13" s="249">
        <v>263</v>
      </c>
      <c r="D13" s="203">
        <f t="shared" si="0"/>
        <v>6.3175594523180401</v>
      </c>
      <c r="E13" s="249">
        <v>168</v>
      </c>
      <c r="F13" s="203">
        <f t="shared" si="1"/>
        <v>6.1583577712609969</v>
      </c>
      <c r="G13" s="412">
        <v>95</v>
      </c>
      <c r="H13" s="206">
        <f t="shared" si="2"/>
        <v>6.6202090592334493</v>
      </c>
    </row>
    <row r="14" spans="1:8" customFormat="1" ht="15" customHeight="1" x14ac:dyDescent="0.2">
      <c r="B14" s="89" t="s">
        <v>411</v>
      </c>
      <c r="C14" s="343">
        <v>222</v>
      </c>
      <c r="D14" s="202">
        <f t="shared" si="0"/>
        <v>5.3326927696372808</v>
      </c>
      <c r="E14" s="343">
        <v>132</v>
      </c>
      <c r="F14" s="202">
        <f t="shared" si="1"/>
        <v>4.838709677419355</v>
      </c>
      <c r="G14" s="333">
        <v>90</v>
      </c>
      <c r="H14" s="205">
        <f t="shared" si="2"/>
        <v>6.2717770034843205</v>
      </c>
    </row>
    <row r="15" spans="1:8" customFormat="1" ht="15" customHeight="1" x14ac:dyDescent="0.2">
      <c r="B15" s="86" t="s">
        <v>412</v>
      </c>
      <c r="C15" s="249">
        <v>78</v>
      </c>
      <c r="D15" s="203">
        <f t="shared" si="0"/>
        <v>1.8736488109536393</v>
      </c>
      <c r="E15" s="249">
        <v>51</v>
      </c>
      <c r="F15" s="203">
        <f t="shared" si="1"/>
        <v>1.8695014662756599</v>
      </c>
      <c r="G15" s="412">
        <v>27</v>
      </c>
      <c r="H15" s="206">
        <f t="shared" si="2"/>
        <v>1.8815331010452963</v>
      </c>
    </row>
    <row r="16" spans="1:8" customFormat="1" ht="15" customHeight="1" x14ac:dyDescent="0.2">
      <c r="B16" s="89" t="s">
        <v>413</v>
      </c>
      <c r="C16" s="343">
        <v>9</v>
      </c>
      <c r="D16" s="202">
        <f t="shared" si="0"/>
        <v>0.21619024741772758</v>
      </c>
      <c r="E16" s="343">
        <v>4</v>
      </c>
      <c r="F16" s="202">
        <f t="shared" si="1"/>
        <v>0.1466275659824047</v>
      </c>
      <c r="G16" s="333">
        <v>5</v>
      </c>
      <c r="H16" s="205">
        <f t="shared" si="2"/>
        <v>0.34843205574912894</v>
      </c>
    </row>
    <row r="17" spans="1:8" customFormat="1" ht="15" customHeight="1" x14ac:dyDescent="0.2">
      <c r="B17" s="114" t="s">
        <v>242</v>
      </c>
      <c r="C17" s="342">
        <v>0</v>
      </c>
      <c r="D17" s="420">
        <f t="shared" si="0"/>
        <v>0</v>
      </c>
      <c r="E17" s="342">
        <v>0</v>
      </c>
      <c r="F17" s="420">
        <f t="shared" si="1"/>
        <v>0</v>
      </c>
      <c r="G17" s="421">
        <v>0</v>
      </c>
      <c r="H17" s="204">
        <f t="shared" si="2"/>
        <v>0</v>
      </c>
    </row>
    <row r="18" spans="1:8" customFormat="1" ht="15" customHeight="1" x14ac:dyDescent="0.2">
      <c r="B18" s="89" t="s">
        <v>0</v>
      </c>
      <c r="C18" s="343">
        <v>4163</v>
      </c>
      <c r="D18" s="422">
        <v>100</v>
      </c>
      <c r="E18" s="343">
        <v>2728</v>
      </c>
      <c r="F18" s="422">
        <v>100</v>
      </c>
      <c r="G18" s="343">
        <v>1435</v>
      </c>
      <c r="H18" s="423">
        <v>100</v>
      </c>
    </row>
    <row r="19" spans="1:8" customFormat="1" ht="15" customHeight="1" thickBot="1" x14ac:dyDescent="0.25">
      <c r="B19" s="232" t="s">
        <v>240</v>
      </c>
      <c r="C19" s="503">
        <v>37.200000000000003</v>
      </c>
      <c r="D19" s="505"/>
      <c r="E19" s="503">
        <v>38.299999999999997</v>
      </c>
      <c r="F19" s="505"/>
      <c r="G19" s="503">
        <v>35.299999999999997</v>
      </c>
      <c r="H19" s="504"/>
    </row>
    <row r="20" spans="1:8" customFormat="1" ht="15" customHeight="1" x14ac:dyDescent="0.2">
      <c r="B20" s="1"/>
      <c r="C20" s="1"/>
      <c r="D20" s="1"/>
      <c r="E20" s="2"/>
      <c r="F20" s="2"/>
      <c r="G20" s="2"/>
      <c r="H20" s="2"/>
    </row>
    <row r="21" spans="1:8" customFormat="1" ht="45" customHeight="1" x14ac:dyDescent="0.2">
      <c r="A21" s="9" t="s">
        <v>8</v>
      </c>
      <c r="B21" s="450" t="s">
        <v>136</v>
      </c>
      <c r="C21" s="450"/>
      <c r="D21" s="450"/>
      <c r="E21" s="450"/>
      <c r="F21" s="450"/>
      <c r="G21" s="450"/>
      <c r="H21" s="450"/>
    </row>
    <row r="22" spans="1:8" customFormat="1" ht="15" customHeight="1" x14ac:dyDescent="0.2">
      <c r="A22" s="13" t="s">
        <v>9</v>
      </c>
      <c r="B22" s="461" t="s">
        <v>458</v>
      </c>
      <c r="C22" s="461"/>
      <c r="D22" s="461"/>
      <c r="E22" s="461"/>
      <c r="F22" s="461"/>
      <c r="G22" s="178"/>
    </row>
    <row r="23" spans="1:8" customFormat="1" ht="15" customHeight="1" x14ac:dyDescent="0.2">
      <c r="A23" s="12" t="s">
        <v>10</v>
      </c>
      <c r="B23" s="471" t="s">
        <v>399</v>
      </c>
      <c r="C23" s="471"/>
      <c r="D23" s="471"/>
      <c r="E23" s="467"/>
      <c r="F23" s="467"/>
      <c r="G23" s="58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1:7" customFormat="1" ht="15" customHeight="1" x14ac:dyDescent="0.2"/>
    <row r="50" spans="1:7" customFormat="1" ht="15" customHeight="1" x14ac:dyDescent="0.2"/>
    <row r="51" spans="1:7" customFormat="1" ht="15" customHeight="1" x14ac:dyDescent="0.2"/>
    <row r="52" spans="1:7" customFormat="1" ht="15" customHeight="1" x14ac:dyDescent="0.2"/>
    <row r="53" spans="1:7" customFormat="1" ht="15" customHeight="1" x14ac:dyDescent="0.2"/>
    <row r="54" spans="1:7" ht="15" customHeight="1" x14ac:dyDescent="0.2">
      <c r="A54"/>
      <c r="B54"/>
      <c r="C54"/>
      <c r="D54"/>
      <c r="E54"/>
      <c r="F54"/>
      <c r="G54"/>
    </row>
    <row r="55" spans="1:7" ht="15" customHeight="1" x14ac:dyDescent="0.2">
      <c r="A55"/>
      <c r="B55"/>
      <c r="C55"/>
      <c r="D55"/>
      <c r="E55"/>
      <c r="F55"/>
      <c r="G55"/>
    </row>
    <row r="56" spans="1:7" ht="15" customHeight="1" x14ac:dyDescent="0.2">
      <c r="A56"/>
      <c r="B56"/>
      <c r="C56"/>
      <c r="D56"/>
      <c r="E56"/>
      <c r="F56"/>
      <c r="G56"/>
    </row>
    <row r="57" spans="1:7" ht="15" customHeight="1" x14ac:dyDescent="0.2">
      <c r="A57"/>
      <c r="B57"/>
      <c r="C57"/>
      <c r="D57"/>
      <c r="E57"/>
      <c r="F57"/>
      <c r="G57"/>
    </row>
    <row r="58" spans="1:7" ht="15" customHeight="1" x14ac:dyDescent="0.2">
      <c r="A58"/>
      <c r="B58"/>
      <c r="C58"/>
      <c r="D58"/>
      <c r="E58"/>
      <c r="F58"/>
      <c r="G58"/>
    </row>
  </sheetData>
  <mergeCells count="11">
    <mergeCell ref="G19:H19"/>
    <mergeCell ref="B21:H21"/>
    <mergeCell ref="B22:F22"/>
    <mergeCell ref="B23:F23"/>
    <mergeCell ref="B2:H2"/>
    <mergeCell ref="B3:B4"/>
    <mergeCell ref="C3:D3"/>
    <mergeCell ref="E3:F3"/>
    <mergeCell ref="G3:H3"/>
    <mergeCell ref="C19:D19"/>
    <mergeCell ref="E19:F19"/>
  </mergeCells>
  <hyperlinks>
    <hyperlink ref="H1" location="Indice!A1" display="[índice Ç]"/>
    <hyperlink ref="B23" r:id="rId1" display="http://www.observatorioemigracao.pt/np4/1291"/>
    <hyperlink ref="B21" r:id="rId2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D50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5" max="13" width="14.83203125" style="2" customWidth="1"/>
    <col min="14" max="16384" width="12.83203125" style="2"/>
  </cols>
  <sheetData>
    <row r="1" spans="1:4" ht="30" customHeight="1" x14ac:dyDescent="0.2">
      <c r="A1" s="3" t="s">
        <v>3</v>
      </c>
      <c r="B1" s="4" t="s">
        <v>4</v>
      </c>
      <c r="C1" s="6"/>
      <c r="D1" s="7" t="s">
        <v>5</v>
      </c>
    </row>
    <row r="2" spans="1:4" ht="45" customHeight="1" thickBot="1" x14ac:dyDescent="0.25">
      <c r="B2" s="463" t="s">
        <v>451</v>
      </c>
      <c r="C2" s="464"/>
      <c r="D2" s="464"/>
    </row>
    <row r="3" spans="1:4" customFormat="1" ht="30" customHeight="1" x14ac:dyDescent="0.2">
      <c r="B3" s="441" t="s">
        <v>182</v>
      </c>
      <c r="C3" s="185" t="s">
        <v>6</v>
      </c>
      <c r="D3" s="440" t="s">
        <v>61</v>
      </c>
    </row>
    <row r="4" spans="1:4" customFormat="1" ht="15" customHeight="1" x14ac:dyDescent="0.2">
      <c r="B4" s="110" t="s">
        <v>243</v>
      </c>
      <c r="C4" s="112">
        <v>708</v>
      </c>
      <c r="D4" s="113">
        <f>C4/4163*100</f>
        <v>17.00696613019457</v>
      </c>
    </row>
    <row r="5" spans="1:4" customFormat="1" ht="15" customHeight="1" x14ac:dyDescent="0.2">
      <c r="B5" s="89" t="s">
        <v>414</v>
      </c>
      <c r="C5" s="71">
        <v>1937</v>
      </c>
      <c r="D5" s="48">
        <f t="shared" ref="D5:D16" si="0">C5/4163*100</f>
        <v>46.528945472015373</v>
      </c>
    </row>
    <row r="6" spans="1:4" customFormat="1" ht="15" customHeight="1" x14ac:dyDescent="0.2">
      <c r="B6" s="86" t="s">
        <v>415</v>
      </c>
      <c r="C6" s="69">
        <v>296</v>
      </c>
      <c r="D6" s="46">
        <f t="shared" si="0"/>
        <v>7.1102570261830405</v>
      </c>
    </row>
    <row r="7" spans="1:4" customFormat="1" ht="15" customHeight="1" x14ac:dyDescent="0.2">
      <c r="B7" s="89" t="s">
        <v>416</v>
      </c>
      <c r="C7" s="71">
        <v>180</v>
      </c>
      <c r="D7" s="48">
        <f t="shared" si="0"/>
        <v>4.3238049483545513</v>
      </c>
    </row>
    <row r="8" spans="1:4" customFormat="1" ht="15" customHeight="1" x14ac:dyDescent="0.2">
      <c r="B8" s="86" t="s">
        <v>417</v>
      </c>
      <c r="C8" s="69">
        <v>99</v>
      </c>
      <c r="D8" s="46">
        <f t="shared" si="0"/>
        <v>2.3780927215950034</v>
      </c>
    </row>
    <row r="9" spans="1:4" customFormat="1" ht="15" customHeight="1" x14ac:dyDescent="0.2">
      <c r="B9" s="435" t="s">
        <v>405</v>
      </c>
      <c r="C9" s="71">
        <v>162</v>
      </c>
      <c r="D9" s="48">
        <f t="shared" si="0"/>
        <v>3.8914244535190967</v>
      </c>
    </row>
    <row r="10" spans="1:4" customFormat="1" ht="15" customHeight="1" x14ac:dyDescent="0.2">
      <c r="B10" s="86" t="s">
        <v>403</v>
      </c>
      <c r="C10" s="69">
        <v>193</v>
      </c>
      <c r="D10" s="46">
        <f t="shared" si="0"/>
        <v>4.6360797501801585</v>
      </c>
    </row>
    <row r="11" spans="1:4" customFormat="1" ht="15" customHeight="1" x14ac:dyDescent="0.2">
      <c r="B11" s="89" t="s">
        <v>406</v>
      </c>
      <c r="C11" s="71">
        <v>194</v>
      </c>
      <c r="D11" s="48">
        <f t="shared" si="0"/>
        <v>4.6601008887821278</v>
      </c>
    </row>
    <row r="12" spans="1:4" customFormat="1" ht="15" customHeight="1" x14ac:dyDescent="0.2">
      <c r="B12" s="114" t="s">
        <v>418</v>
      </c>
      <c r="C12" s="95">
        <v>57</v>
      </c>
      <c r="D12" s="96">
        <f t="shared" si="0"/>
        <v>1.3692049003122748</v>
      </c>
    </row>
    <row r="13" spans="1:4" customFormat="1" ht="15" customHeight="1" x14ac:dyDescent="0.2">
      <c r="B13" s="86" t="s">
        <v>419</v>
      </c>
      <c r="C13" s="69">
        <v>25</v>
      </c>
      <c r="D13" s="46">
        <f t="shared" si="0"/>
        <v>0.60052846504924329</v>
      </c>
    </row>
    <row r="14" spans="1:4" customFormat="1" ht="15" customHeight="1" x14ac:dyDescent="0.2">
      <c r="B14" s="89" t="s">
        <v>420</v>
      </c>
      <c r="C14" s="71">
        <v>50</v>
      </c>
      <c r="D14" s="48">
        <f t="shared" si="0"/>
        <v>1.2010569300984866</v>
      </c>
    </row>
    <row r="15" spans="1:4" customFormat="1" ht="15" customHeight="1" x14ac:dyDescent="0.2">
      <c r="B15" s="114" t="s">
        <v>244</v>
      </c>
      <c r="C15" s="95">
        <v>262</v>
      </c>
      <c r="D15" s="96">
        <f t="shared" si="0"/>
        <v>6.2935383137160699</v>
      </c>
    </row>
    <row r="16" spans="1:4" customFormat="1" ht="15" customHeight="1" x14ac:dyDescent="0.2">
      <c r="B16" s="89" t="s">
        <v>0</v>
      </c>
      <c r="C16" s="71">
        <v>4163</v>
      </c>
      <c r="D16" s="48">
        <f t="shared" si="0"/>
        <v>100</v>
      </c>
    </row>
    <row r="17" spans="1:4" customFormat="1" ht="15" customHeight="1" thickBot="1" x14ac:dyDescent="0.25">
      <c r="B17" s="232" t="s">
        <v>245</v>
      </c>
      <c r="C17" s="502">
        <v>8.1999999999999993</v>
      </c>
      <c r="D17" s="502"/>
    </row>
    <row r="18" spans="1:4" customFormat="1" ht="15" customHeight="1" x14ac:dyDescent="0.2">
      <c r="B18" s="1"/>
      <c r="C18" s="2"/>
      <c r="D18" s="2"/>
    </row>
    <row r="19" spans="1:4" customFormat="1" ht="60" customHeight="1" x14ac:dyDescent="0.2">
      <c r="B19" s="450" t="s">
        <v>137</v>
      </c>
      <c r="C19" s="468"/>
      <c r="D19" s="489"/>
    </row>
    <row r="20" spans="1:4" customFormat="1" ht="15" customHeight="1" x14ac:dyDescent="0.2">
      <c r="A20" s="9" t="s">
        <v>8</v>
      </c>
      <c r="B20" s="438" t="s">
        <v>458</v>
      </c>
      <c r="C20" s="55"/>
    </row>
    <row r="21" spans="1:4" customFormat="1" ht="15" customHeight="1" x14ac:dyDescent="0.2">
      <c r="A21" s="13" t="s">
        <v>9</v>
      </c>
      <c r="B21" s="425" t="s">
        <v>399</v>
      </c>
      <c r="C21" s="426"/>
      <c r="D21" s="327"/>
    </row>
    <row r="22" spans="1:4" customFormat="1" ht="15" customHeight="1" x14ac:dyDescent="0.2">
      <c r="A22" s="12" t="s">
        <v>10</v>
      </c>
    </row>
    <row r="23" spans="1:4" customFormat="1" ht="15" customHeight="1" x14ac:dyDescent="0.2"/>
    <row r="24" spans="1:4" customFormat="1" ht="15" customHeight="1" x14ac:dyDescent="0.2"/>
    <row r="25" spans="1:4" customFormat="1" ht="15" customHeight="1" x14ac:dyDescent="0.2"/>
    <row r="26" spans="1:4" customFormat="1" ht="15" customHeight="1" x14ac:dyDescent="0.2"/>
    <row r="27" spans="1:4" customFormat="1" ht="15" customHeight="1" x14ac:dyDescent="0.2"/>
    <row r="28" spans="1:4" customFormat="1" ht="15" customHeight="1" x14ac:dyDescent="0.2"/>
    <row r="29" spans="1:4" customFormat="1" ht="15" customHeight="1" x14ac:dyDescent="0.2"/>
    <row r="30" spans="1:4" customFormat="1" ht="15" customHeight="1" x14ac:dyDescent="0.2"/>
    <row r="31" spans="1:4" customFormat="1" ht="15" customHeight="1" x14ac:dyDescent="0.2"/>
    <row r="32" spans="1:4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4" customFormat="1" ht="15" customHeight="1" x14ac:dyDescent="0.2"/>
    <row r="50" spans="2:4" customFormat="1" ht="15" customHeight="1" x14ac:dyDescent="0.2">
      <c r="B50" s="1"/>
      <c r="C50" s="2"/>
      <c r="D50" s="2"/>
    </row>
  </sheetData>
  <mergeCells count="3">
    <mergeCell ref="B19:D19"/>
    <mergeCell ref="B2:D2"/>
    <mergeCell ref="C17:D17"/>
  </mergeCells>
  <hyperlinks>
    <hyperlink ref="D1" location="Indice!A1" display="[índice Ç]"/>
    <hyperlink ref="B21" r:id="rId1" display="http://www.observatorioemigracao.pt/np4/1291"/>
    <hyperlink ref="B19" r:id="rId2"/>
  </hyperlinks>
  <pageMargins left="0.7" right="0.7" top="0.75" bottom="0.75" header="0.3" footer="0.3"/>
  <ignoredErrors>
    <ignoredError sqref="B9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E8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1" customWidth="1"/>
    <col min="4" max="4" width="15.83203125" style="115" customWidth="1"/>
    <col min="5" max="5" width="15.83203125" style="2" customWidth="1"/>
    <col min="6" max="14" width="14.83203125" style="2" customWidth="1"/>
    <col min="15" max="16384" width="12.83203125" style="2"/>
  </cols>
  <sheetData>
    <row r="1" spans="1:5" ht="30" customHeight="1" x14ac:dyDescent="0.2">
      <c r="A1" s="3" t="s">
        <v>3</v>
      </c>
      <c r="B1" s="4" t="s">
        <v>4</v>
      </c>
      <c r="C1" s="4"/>
      <c r="D1" s="123"/>
      <c r="E1" s="7" t="s">
        <v>5</v>
      </c>
    </row>
    <row r="2" spans="1:5" ht="45" customHeight="1" thickBot="1" x14ac:dyDescent="0.25">
      <c r="B2" s="463" t="s">
        <v>138</v>
      </c>
      <c r="C2" s="463"/>
      <c r="D2" s="464"/>
      <c r="E2" s="464"/>
    </row>
    <row r="3" spans="1:5" customFormat="1" ht="30" customHeight="1" x14ac:dyDescent="0.2">
      <c r="B3" s="441" t="s">
        <v>246</v>
      </c>
      <c r="C3" s="185" t="s">
        <v>6</v>
      </c>
      <c r="D3" s="235" t="s">
        <v>61</v>
      </c>
      <c r="E3" s="440" t="s">
        <v>247</v>
      </c>
    </row>
    <row r="4" spans="1:5" customFormat="1" ht="15" customHeight="1" x14ac:dyDescent="0.2">
      <c r="B4" s="110" t="s">
        <v>248</v>
      </c>
      <c r="C4" s="112">
        <v>1506113</v>
      </c>
      <c r="D4" s="419">
        <v>16.536349296154444</v>
      </c>
      <c r="E4" s="419">
        <v>16.536349296154444</v>
      </c>
    </row>
    <row r="5" spans="1:5" customFormat="1" ht="15" customHeight="1" x14ac:dyDescent="0.2">
      <c r="B5" s="73" t="s">
        <v>249</v>
      </c>
      <c r="C5" s="71">
        <v>740962</v>
      </c>
      <c r="D5" s="205">
        <v>8.1353832329826439</v>
      </c>
      <c r="E5" s="205">
        <v>24.671732529137088</v>
      </c>
    </row>
    <row r="6" spans="1:5" customFormat="1" ht="15" customHeight="1" x14ac:dyDescent="0.2">
      <c r="B6" s="103" t="s">
        <v>250</v>
      </c>
      <c r="C6" s="95">
        <v>596127</v>
      </c>
      <c r="D6" s="204">
        <v>6.5451691186973759</v>
      </c>
      <c r="E6" s="204">
        <v>31.216901647834465</v>
      </c>
    </row>
    <row r="7" spans="1:5" customFormat="1" ht="15" customHeight="1" x14ac:dyDescent="0.2">
      <c r="B7" s="73" t="s">
        <v>251</v>
      </c>
      <c r="C7" s="71">
        <v>452718</v>
      </c>
      <c r="D7" s="205">
        <v>4.9706117540028192</v>
      </c>
      <c r="E7" s="205">
        <v>36.187513401837286</v>
      </c>
    </row>
    <row r="8" spans="1:5" customFormat="1" ht="15" customHeight="1" x14ac:dyDescent="0.2">
      <c r="B8" s="103" t="s">
        <v>252</v>
      </c>
      <c r="C8" s="95">
        <v>366556</v>
      </c>
      <c r="D8" s="204">
        <v>4.0245971269095939</v>
      </c>
      <c r="E8" s="204">
        <v>40.212110528746877</v>
      </c>
    </row>
    <row r="9" spans="1:5" customFormat="1" ht="15" customHeight="1" x14ac:dyDescent="0.2">
      <c r="B9" s="73" t="s">
        <v>253</v>
      </c>
      <c r="C9" s="71">
        <v>339931</v>
      </c>
      <c r="D9" s="205">
        <v>3.7322682644602874</v>
      </c>
      <c r="E9" s="205">
        <v>43.944378793207164</v>
      </c>
    </row>
    <row r="10" spans="1:5" customFormat="1" ht="15" customHeight="1" x14ac:dyDescent="0.2">
      <c r="B10" s="103" t="s">
        <v>254</v>
      </c>
      <c r="C10" s="95">
        <v>297895</v>
      </c>
      <c r="D10" s="204">
        <v>3.2707345156558163</v>
      </c>
      <c r="E10" s="204">
        <v>47.215113308862982</v>
      </c>
    </row>
    <row r="11" spans="1:5" customFormat="1" ht="15" customHeight="1" x14ac:dyDescent="0.2">
      <c r="B11" s="73" t="s">
        <v>255</v>
      </c>
      <c r="C11" s="71">
        <v>230994</v>
      </c>
      <c r="D11" s="205">
        <v>2.5361958029151199</v>
      </c>
      <c r="E11" s="205">
        <v>49.751309111778099</v>
      </c>
    </row>
    <row r="12" spans="1:5" customFormat="1" ht="15" customHeight="1" x14ac:dyDescent="0.2">
      <c r="B12" s="103" t="s">
        <v>256</v>
      </c>
      <c r="C12" s="95">
        <v>230427</v>
      </c>
      <c r="D12" s="204">
        <v>2.5299704333373261</v>
      </c>
      <c r="E12" s="204">
        <v>52.281279545115424</v>
      </c>
    </row>
    <row r="13" spans="1:5" customFormat="1" ht="15" customHeight="1" x14ac:dyDescent="0.2">
      <c r="B13" s="73" t="s">
        <v>257</v>
      </c>
      <c r="C13" s="71">
        <v>226926</v>
      </c>
      <c r="D13" s="205">
        <v>2.491531246579203</v>
      </c>
      <c r="E13" s="205">
        <v>54.772810791694624</v>
      </c>
    </row>
    <row r="14" spans="1:5" customFormat="1" ht="15" customHeight="1" x14ac:dyDescent="0.2">
      <c r="B14" s="103" t="s">
        <v>258</v>
      </c>
      <c r="C14" s="95">
        <v>208613</v>
      </c>
      <c r="D14" s="204">
        <v>2.2904638866530385</v>
      </c>
      <c r="E14" s="204">
        <v>57.063274678347661</v>
      </c>
    </row>
    <row r="15" spans="1:5" customFormat="1" ht="15" customHeight="1" x14ac:dyDescent="0.2">
      <c r="B15" s="73" t="s">
        <v>259</v>
      </c>
      <c r="C15" s="71">
        <v>181756</v>
      </c>
      <c r="D15" s="205">
        <v>1.9955877830360986</v>
      </c>
      <c r="E15" s="205">
        <v>59.058862461383761</v>
      </c>
    </row>
    <row r="16" spans="1:5" customFormat="1" ht="15" customHeight="1" x14ac:dyDescent="0.2">
      <c r="B16" s="103" t="s">
        <v>260</v>
      </c>
      <c r="C16" s="95">
        <v>178221</v>
      </c>
      <c r="D16" s="204">
        <v>1.9567752936930638</v>
      </c>
      <c r="E16" s="204">
        <v>61.015637755076824</v>
      </c>
    </row>
    <row r="17" spans="1:5" customFormat="1" ht="15" customHeight="1" x14ac:dyDescent="0.2">
      <c r="B17" s="73" t="s">
        <v>261</v>
      </c>
      <c r="C17" s="71">
        <v>167975</v>
      </c>
      <c r="D17" s="205">
        <v>1.8442794617811165</v>
      </c>
      <c r="E17" s="205">
        <v>62.859917216857937</v>
      </c>
    </row>
    <row r="18" spans="1:5" customFormat="1" ht="15" customHeight="1" x14ac:dyDescent="0.2">
      <c r="B18" s="103" t="s">
        <v>262</v>
      </c>
      <c r="C18" s="95">
        <v>155918</v>
      </c>
      <c r="D18" s="204">
        <v>1.711899777478721</v>
      </c>
      <c r="E18" s="204">
        <v>64.571816994336658</v>
      </c>
    </row>
    <row r="19" spans="1:5" customFormat="1" ht="15" customHeight="1" x14ac:dyDescent="0.2">
      <c r="B19" s="73" t="s">
        <v>263</v>
      </c>
      <c r="C19" s="71">
        <v>147322</v>
      </c>
      <c r="D19" s="205">
        <v>1.6175201004227873</v>
      </c>
      <c r="E19" s="205">
        <v>66.189337094759452</v>
      </c>
    </row>
    <row r="20" spans="1:5" customFormat="1" ht="15" customHeight="1" x14ac:dyDescent="0.2">
      <c r="B20" s="103" t="s">
        <v>264</v>
      </c>
      <c r="C20" s="95">
        <v>136399</v>
      </c>
      <c r="D20" s="204">
        <v>1.4975911552759786</v>
      </c>
      <c r="E20" s="204">
        <v>67.686928250035436</v>
      </c>
    </row>
    <row r="21" spans="1:5" customFormat="1" ht="15" customHeight="1" x14ac:dyDescent="0.2">
      <c r="B21" s="73" t="s">
        <v>265</v>
      </c>
      <c r="C21" s="71">
        <v>133929</v>
      </c>
      <c r="D21" s="205">
        <v>1.4704718204309164</v>
      </c>
      <c r="E21" s="205">
        <v>69.157400070466352</v>
      </c>
    </row>
    <row r="22" spans="1:5" customFormat="1" ht="15" customHeight="1" x14ac:dyDescent="0.2">
      <c r="B22" s="103" t="s">
        <v>266</v>
      </c>
      <c r="C22" s="95">
        <v>133774</v>
      </c>
      <c r="D22" s="204">
        <v>1.4687699998232302</v>
      </c>
      <c r="E22" s="204">
        <v>70.626170070289575</v>
      </c>
    </row>
    <row r="23" spans="1:5" customFormat="1" ht="15" customHeight="1" x14ac:dyDescent="0.2">
      <c r="B23" s="73" t="s">
        <v>267</v>
      </c>
      <c r="C23" s="71">
        <v>131454</v>
      </c>
      <c r="D23" s="205">
        <v>1.4432975881468963</v>
      </c>
      <c r="E23" s="205">
        <v>72.069467658436466</v>
      </c>
    </row>
    <row r="24" spans="1:5" customFormat="1" ht="15" customHeight="1" thickBot="1" x14ac:dyDescent="0.25">
      <c r="B24" s="90" t="s">
        <v>0</v>
      </c>
      <c r="C24" s="424">
        <v>9107893</v>
      </c>
      <c r="D24" s="362"/>
      <c r="E24" s="236"/>
    </row>
    <row r="25" spans="1:5" customFormat="1" ht="15" customHeight="1" x14ac:dyDescent="0.2">
      <c r="B25" s="1"/>
      <c r="C25" s="1"/>
      <c r="D25" s="115"/>
      <c r="E25" s="2"/>
    </row>
    <row r="26" spans="1:5" customFormat="1" ht="30" customHeight="1" x14ac:dyDescent="0.2">
      <c r="A26" s="9" t="s">
        <v>7</v>
      </c>
      <c r="B26" s="451" t="s">
        <v>139</v>
      </c>
      <c r="C26" s="451"/>
      <c r="D26" s="468"/>
      <c r="E26" s="489"/>
    </row>
    <row r="27" spans="1:5" customFormat="1" ht="45" customHeight="1" x14ac:dyDescent="0.2">
      <c r="A27" s="9" t="s">
        <v>8</v>
      </c>
      <c r="B27" s="450" t="s">
        <v>140</v>
      </c>
      <c r="C27" s="451"/>
      <c r="D27" s="468"/>
      <c r="E27" s="489"/>
    </row>
    <row r="28" spans="1:5" customFormat="1" ht="15" customHeight="1" x14ac:dyDescent="0.2">
      <c r="A28" s="13" t="s">
        <v>9</v>
      </c>
      <c r="B28" s="461" t="s">
        <v>458</v>
      </c>
      <c r="C28" s="461"/>
      <c r="D28" s="233"/>
    </row>
    <row r="29" spans="1:5" customFormat="1" ht="15" customHeight="1" x14ac:dyDescent="0.2">
      <c r="A29" s="12" t="s">
        <v>10</v>
      </c>
      <c r="B29" s="471" t="s">
        <v>399</v>
      </c>
      <c r="C29" s="471"/>
      <c r="D29" s="234"/>
    </row>
    <row r="30" spans="1:5" customFormat="1" ht="15" customHeight="1" x14ac:dyDescent="0.2">
      <c r="D30" s="124"/>
    </row>
    <row r="31" spans="1:5" customFormat="1" ht="15" customHeight="1" x14ac:dyDescent="0.2">
      <c r="D31" s="124"/>
    </row>
    <row r="32" spans="1:5" customFormat="1" ht="15" customHeight="1" x14ac:dyDescent="0.2">
      <c r="D32" s="124"/>
    </row>
    <row r="33" spans="4:4" customFormat="1" ht="15" customHeight="1" x14ac:dyDescent="0.2">
      <c r="D33" s="124"/>
    </row>
    <row r="34" spans="4:4" customFormat="1" ht="15" customHeight="1" x14ac:dyDescent="0.2">
      <c r="D34" s="124"/>
    </row>
    <row r="35" spans="4:4" customFormat="1" ht="15" customHeight="1" x14ac:dyDescent="0.2">
      <c r="D35" s="124"/>
    </row>
    <row r="36" spans="4:4" customFormat="1" ht="15" customHeight="1" x14ac:dyDescent="0.2">
      <c r="D36" s="124"/>
    </row>
    <row r="37" spans="4:4" customFormat="1" ht="15" customHeight="1" x14ac:dyDescent="0.2">
      <c r="D37" s="124"/>
    </row>
    <row r="38" spans="4:4" customFormat="1" ht="15" customHeight="1" x14ac:dyDescent="0.2">
      <c r="D38" s="124"/>
    </row>
    <row r="39" spans="4:4" customFormat="1" ht="15" customHeight="1" x14ac:dyDescent="0.2">
      <c r="D39" s="124"/>
    </row>
    <row r="40" spans="4:4" customFormat="1" ht="15" customHeight="1" x14ac:dyDescent="0.2">
      <c r="D40" s="124"/>
    </row>
    <row r="41" spans="4:4" customFormat="1" ht="15" customHeight="1" x14ac:dyDescent="0.2">
      <c r="D41" s="124"/>
    </row>
    <row r="42" spans="4:4" customFormat="1" ht="15" customHeight="1" x14ac:dyDescent="0.2">
      <c r="D42" s="124"/>
    </row>
    <row r="43" spans="4:4" customFormat="1" ht="15" customHeight="1" x14ac:dyDescent="0.2">
      <c r="D43" s="124"/>
    </row>
    <row r="44" spans="4:4" customFormat="1" ht="15" customHeight="1" x14ac:dyDescent="0.2">
      <c r="D44" s="124"/>
    </row>
    <row r="45" spans="4:4" customFormat="1" ht="15" customHeight="1" x14ac:dyDescent="0.2">
      <c r="D45" s="124"/>
    </row>
    <row r="46" spans="4:4" customFormat="1" ht="15" customHeight="1" x14ac:dyDescent="0.2">
      <c r="D46" s="124"/>
    </row>
    <row r="47" spans="4:4" customFormat="1" ht="15" customHeight="1" x14ac:dyDescent="0.2">
      <c r="D47" s="124"/>
    </row>
    <row r="48" spans="4:4" customFormat="1" ht="15" customHeight="1" x14ac:dyDescent="0.2">
      <c r="D48" s="124"/>
    </row>
    <row r="49" spans="4:4" customFormat="1" ht="15" customHeight="1" x14ac:dyDescent="0.2">
      <c r="D49" s="124"/>
    </row>
    <row r="50" spans="4:4" customFormat="1" ht="15" customHeight="1" x14ac:dyDescent="0.2">
      <c r="D50" s="124"/>
    </row>
    <row r="51" spans="4:4" customFormat="1" ht="15" customHeight="1" x14ac:dyDescent="0.2">
      <c r="D51" s="124"/>
    </row>
    <row r="52" spans="4:4" customFormat="1" ht="15" customHeight="1" x14ac:dyDescent="0.2">
      <c r="D52" s="124"/>
    </row>
    <row r="53" spans="4:4" customFormat="1" ht="15" customHeight="1" x14ac:dyDescent="0.2">
      <c r="D53" s="124"/>
    </row>
    <row r="54" spans="4:4" customFormat="1" ht="15" customHeight="1" x14ac:dyDescent="0.2">
      <c r="D54" s="124"/>
    </row>
    <row r="55" spans="4:4" customFormat="1" ht="15" customHeight="1" x14ac:dyDescent="0.2">
      <c r="D55" s="124"/>
    </row>
    <row r="56" spans="4:4" customFormat="1" ht="15" customHeight="1" x14ac:dyDescent="0.2">
      <c r="D56" s="124"/>
    </row>
    <row r="57" spans="4:4" customFormat="1" ht="15" customHeight="1" x14ac:dyDescent="0.2">
      <c r="D57" s="124"/>
    </row>
    <row r="58" spans="4:4" customFormat="1" ht="15" customHeight="1" x14ac:dyDescent="0.2">
      <c r="D58" s="124"/>
    </row>
    <row r="59" spans="4:4" customFormat="1" ht="15" customHeight="1" x14ac:dyDescent="0.2">
      <c r="D59" s="124"/>
    </row>
    <row r="60" spans="4:4" customFormat="1" ht="15" customHeight="1" x14ac:dyDescent="0.2">
      <c r="D60" s="124"/>
    </row>
    <row r="61" spans="4:4" customFormat="1" ht="15" customHeight="1" x14ac:dyDescent="0.2">
      <c r="D61" s="124"/>
    </row>
    <row r="62" spans="4:4" customFormat="1" ht="15" customHeight="1" x14ac:dyDescent="0.2">
      <c r="D62" s="124"/>
    </row>
    <row r="63" spans="4:4" customFormat="1" ht="15" customHeight="1" x14ac:dyDescent="0.2">
      <c r="D63" s="124"/>
    </row>
    <row r="64" spans="4:4" customFormat="1" ht="15" customHeight="1" x14ac:dyDescent="0.2">
      <c r="D64" s="124"/>
    </row>
    <row r="65" spans="1:4" customFormat="1" ht="15" customHeight="1" x14ac:dyDescent="0.2">
      <c r="D65" s="124"/>
    </row>
    <row r="66" spans="1:4" customFormat="1" ht="15" customHeight="1" x14ac:dyDescent="0.2">
      <c r="D66" s="124"/>
    </row>
    <row r="67" spans="1:4" customFormat="1" ht="15" customHeight="1" thickBot="1" x14ac:dyDescent="0.25">
      <c r="D67" s="124"/>
    </row>
    <row r="68" spans="1:4" customFormat="1" ht="15" customHeight="1" x14ac:dyDescent="0.2">
      <c r="B68" s="60"/>
      <c r="C68" s="53">
        <v>2010</v>
      </c>
      <c r="D68" s="124"/>
    </row>
    <row r="69" spans="1:4" customFormat="1" ht="15" customHeight="1" x14ac:dyDescent="0.2">
      <c r="B69" s="73" t="s">
        <v>64</v>
      </c>
      <c r="C69" s="48">
        <v>62.057928204868993</v>
      </c>
      <c r="D69" s="124"/>
    </row>
    <row r="70" spans="1:4" customFormat="1" ht="15" customHeight="1" x14ac:dyDescent="0.2">
      <c r="B70" s="103" t="s">
        <v>63</v>
      </c>
      <c r="C70" s="96">
        <v>31.201711394827246</v>
      </c>
      <c r="D70" s="124"/>
    </row>
    <row r="71" spans="1:4" customFormat="1" ht="15" customHeight="1" thickBot="1" x14ac:dyDescent="0.25">
      <c r="B71" s="74" t="s">
        <v>65</v>
      </c>
      <c r="C71" s="72">
        <v>6.7403604003037385</v>
      </c>
      <c r="D71" s="124"/>
    </row>
    <row r="72" spans="1:4" customFormat="1" ht="15" customHeight="1" x14ac:dyDescent="0.2">
      <c r="D72" s="124"/>
    </row>
    <row r="73" spans="1:4" customFormat="1" ht="15" customHeight="1" x14ac:dyDescent="0.2">
      <c r="D73" s="124"/>
    </row>
    <row r="74" spans="1:4" customFormat="1" ht="15" customHeight="1" x14ac:dyDescent="0.2">
      <c r="D74" s="124"/>
    </row>
    <row r="75" spans="1:4" customFormat="1" ht="15" customHeight="1" x14ac:dyDescent="0.2">
      <c r="D75" s="124"/>
    </row>
    <row r="76" spans="1:4" customFormat="1" ht="15" customHeight="1" x14ac:dyDescent="0.2">
      <c r="D76" s="124"/>
    </row>
    <row r="77" spans="1:4" customFormat="1" ht="15" customHeight="1" x14ac:dyDescent="0.2">
      <c r="D77" s="124"/>
    </row>
    <row r="78" spans="1:4" ht="15" customHeight="1" x14ac:dyDescent="0.2">
      <c r="A78"/>
      <c r="B78"/>
      <c r="C78"/>
      <c r="D78" s="124"/>
    </row>
    <row r="79" spans="1:4" ht="15" customHeight="1" x14ac:dyDescent="0.2">
      <c r="A79"/>
      <c r="B79"/>
      <c r="C79"/>
      <c r="D79" s="124"/>
    </row>
    <row r="80" spans="1:4" ht="15" customHeight="1" x14ac:dyDescent="0.2">
      <c r="A80"/>
      <c r="B80"/>
      <c r="C80"/>
      <c r="D80" s="124"/>
    </row>
    <row r="81" spans="1:4" ht="15" customHeight="1" x14ac:dyDescent="0.2">
      <c r="A81"/>
      <c r="B81"/>
      <c r="C81"/>
      <c r="D81" s="124"/>
    </row>
    <row r="82" spans="1:4" ht="15" customHeight="1" x14ac:dyDescent="0.2">
      <c r="A82"/>
      <c r="B82"/>
      <c r="C82"/>
      <c r="D82" s="124"/>
    </row>
  </sheetData>
  <mergeCells count="5">
    <mergeCell ref="B27:E27"/>
    <mergeCell ref="B28:C28"/>
    <mergeCell ref="B29:C29"/>
    <mergeCell ref="B2:E2"/>
    <mergeCell ref="B26:E26"/>
  </mergeCells>
  <hyperlinks>
    <hyperlink ref="E1" location="Indice!A1" display="[índice Ç]"/>
    <hyperlink ref="B29" r:id="rId1" display="http://www.observatorioemigracao.pt/np4/1291"/>
    <hyperlink ref="B27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N2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6" width="15.83203125" style="2" customWidth="1"/>
    <col min="7" max="7" width="15.83203125" style="137" customWidth="1"/>
    <col min="15" max="16384" width="12.83203125" style="2"/>
  </cols>
  <sheetData>
    <row r="1" spans="1:14" ht="30" customHeight="1" x14ac:dyDescent="0.2">
      <c r="A1" s="3" t="s">
        <v>3</v>
      </c>
      <c r="B1" s="4" t="s">
        <v>4</v>
      </c>
      <c r="C1" s="4"/>
      <c r="D1" s="257"/>
      <c r="E1" s="5"/>
      <c r="F1" s="7"/>
      <c r="G1" s="243" t="s">
        <v>5</v>
      </c>
      <c r="K1" s="2"/>
      <c r="L1" s="2"/>
      <c r="M1" s="2"/>
      <c r="N1" s="2"/>
    </row>
    <row r="2" spans="1:14" ht="45" customHeight="1" thickBot="1" x14ac:dyDescent="0.25">
      <c r="B2" s="463" t="s">
        <v>141</v>
      </c>
      <c r="C2" s="486"/>
      <c r="D2" s="486"/>
      <c r="E2" s="486"/>
      <c r="F2" s="486"/>
      <c r="G2" s="486"/>
    </row>
    <row r="3" spans="1:14" ht="30" customHeight="1" x14ac:dyDescent="0.2">
      <c r="A3"/>
      <c r="B3" s="479" t="s">
        <v>246</v>
      </c>
      <c r="C3" s="506" t="s">
        <v>13</v>
      </c>
      <c r="D3" s="507"/>
      <c r="E3" s="506" t="s">
        <v>14</v>
      </c>
      <c r="F3" s="507"/>
      <c r="G3" s="508" t="s">
        <v>84</v>
      </c>
    </row>
    <row r="4" spans="1:14" ht="30" customHeight="1" x14ac:dyDescent="0.2">
      <c r="A4"/>
      <c r="B4" s="480"/>
      <c r="C4" s="79" t="s">
        <v>6</v>
      </c>
      <c r="D4" s="263" t="s">
        <v>61</v>
      </c>
      <c r="E4" s="184" t="s">
        <v>6</v>
      </c>
      <c r="F4" s="80" t="s">
        <v>61</v>
      </c>
      <c r="G4" s="509"/>
    </row>
    <row r="5" spans="1:14" customFormat="1" ht="15" customHeight="1" x14ac:dyDescent="0.2">
      <c r="B5" s="364" t="s">
        <v>266</v>
      </c>
      <c r="C5" s="101">
        <v>49058</v>
      </c>
      <c r="D5" s="238">
        <v>36.700000000000003</v>
      </c>
      <c r="E5" s="98">
        <v>84716</v>
      </c>
      <c r="F5" s="238">
        <v>63.3</v>
      </c>
      <c r="G5" s="244">
        <f t="shared" ref="G5:G25" si="0">C5/E5</f>
        <v>0.57908777562680014</v>
      </c>
    </row>
    <row r="6" spans="1:14" customFormat="1" ht="15" customHeight="1" x14ac:dyDescent="0.2">
      <c r="B6" s="25" t="s">
        <v>255</v>
      </c>
      <c r="C6" s="64">
        <v>86362</v>
      </c>
      <c r="D6" s="239">
        <v>37.4</v>
      </c>
      <c r="E6" s="67">
        <v>144632</v>
      </c>
      <c r="F6" s="239">
        <v>62.6</v>
      </c>
      <c r="G6" s="245">
        <f t="shared" si="0"/>
        <v>0.59711543780076337</v>
      </c>
    </row>
    <row r="7" spans="1:14" customFormat="1" ht="15" customHeight="1" x14ac:dyDescent="0.2">
      <c r="A7" s="2"/>
      <c r="B7" s="365" t="s">
        <v>256</v>
      </c>
      <c r="C7" s="65">
        <v>115289</v>
      </c>
      <c r="D7" s="240">
        <v>50</v>
      </c>
      <c r="E7" s="68">
        <v>115138</v>
      </c>
      <c r="F7" s="240">
        <v>50</v>
      </c>
      <c r="G7" s="246">
        <f t="shared" si="0"/>
        <v>1.0013114697146033</v>
      </c>
    </row>
    <row r="8" spans="1:14" customFormat="1" ht="15" customHeight="1" x14ac:dyDescent="0.2">
      <c r="A8" s="2"/>
      <c r="B8" s="25" t="s">
        <v>248</v>
      </c>
      <c r="C8" s="64">
        <v>776510</v>
      </c>
      <c r="D8" s="239">
        <v>51.6</v>
      </c>
      <c r="E8" s="67">
        <v>729603</v>
      </c>
      <c r="F8" s="239">
        <v>48.4</v>
      </c>
      <c r="G8" s="245">
        <f t="shared" si="0"/>
        <v>1.0642911281888918</v>
      </c>
    </row>
    <row r="9" spans="1:14" customFormat="1" ht="15" customHeight="1" x14ac:dyDescent="0.2">
      <c r="A9" s="2"/>
      <c r="B9" s="365" t="s">
        <v>262</v>
      </c>
      <c r="C9" s="65">
        <v>80728</v>
      </c>
      <c r="D9" s="240">
        <v>51.8</v>
      </c>
      <c r="E9" s="68">
        <v>75190</v>
      </c>
      <c r="F9" s="240">
        <v>48.2</v>
      </c>
      <c r="G9" s="246">
        <f t="shared" si="0"/>
        <v>1.0736534113578933</v>
      </c>
    </row>
    <row r="10" spans="1:14" customFormat="1" ht="15" customHeight="1" x14ac:dyDescent="0.2">
      <c r="A10" s="2"/>
      <c r="B10" s="25" t="s">
        <v>261</v>
      </c>
      <c r="C10" s="64">
        <v>87311</v>
      </c>
      <c r="D10" s="239">
        <v>52</v>
      </c>
      <c r="E10" s="67">
        <v>80664</v>
      </c>
      <c r="F10" s="239">
        <v>48</v>
      </c>
      <c r="G10" s="245">
        <f t="shared" si="0"/>
        <v>1.082403550530596</v>
      </c>
    </row>
    <row r="11" spans="1:14" customFormat="1" ht="15" customHeight="1" x14ac:dyDescent="0.2">
      <c r="A11" s="12"/>
      <c r="B11" s="365" t="s">
        <v>259</v>
      </c>
      <c r="C11" s="65">
        <v>94533</v>
      </c>
      <c r="D11" s="240">
        <v>52</v>
      </c>
      <c r="E11" s="68">
        <v>87223</v>
      </c>
      <c r="F11" s="240">
        <v>48</v>
      </c>
      <c r="G11" s="246">
        <f t="shared" si="0"/>
        <v>1.0838081698634534</v>
      </c>
    </row>
    <row r="12" spans="1:14" customFormat="1" ht="15" customHeight="1" x14ac:dyDescent="0.2">
      <c r="A12" s="2"/>
      <c r="B12" s="25" t="s">
        <v>254</v>
      </c>
      <c r="C12" s="64">
        <v>155543</v>
      </c>
      <c r="D12" s="239">
        <v>52.2</v>
      </c>
      <c r="E12" s="67">
        <v>142352</v>
      </c>
      <c r="F12" s="239">
        <v>47.8</v>
      </c>
      <c r="G12" s="245">
        <f t="shared" si="0"/>
        <v>1.0926646622457008</v>
      </c>
    </row>
    <row r="13" spans="1:14" customFormat="1" ht="15" customHeight="1" x14ac:dyDescent="0.2">
      <c r="A13" s="2"/>
      <c r="B13" s="365" t="s">
        <v>258</v>
      </c>
      <c r="C13" s="65">
        <v>110194</v>
      </c>
      <c r="D13" s="240">
        <v>52.8</v>
      </c>
      <c r="E13" s="68">
        <v>98419</v>
      </c>
      <c r="F13" s="240">
        <v>47.2</v>
      </c>
      <c r="G13" s="246">
        <f t="shared" si="0"/>
        <v>1.1196415326308944</v>
      </c>
    </row>
    <row r="14" spans="1:14" customFormat="1" ht="15" customHeight="1" x14ac:dyDescent="0.2">
      <c r="A14" s="2"/>
      <c r="B14" s="25" t="s">
        <v>0</v>
      </c>
      <c r="C14" s="64">
        <v>4873294</v>
      </c>
      <c r="D14" s="239">
        <v>53.5</v>
      </c>
      <c r="E14" s="67">
        <v>4234599</v>
      </c>
      <c r="F14" s="239">
        <v>46.5</v>
      </c>
      <c r="G14" s="245">
        <f t="shared" si="0"/>
        <v>1.1508277407140559</v>
      </c>
    </row>
    <row r="15" spans="1:14" customFormat="1" ht="15" customHeight="1" x14ac:dyDescent="0.2">
      <c r="A15" s="2"/>
      <c r="B15" s="26" t="s">
        <v>249</v>
      </c>
      <c r="C15" s="66">
        <v>398880</v>
      </c>
      <c r="D15" s="241">
        <v>53.8</v>
      </c>
      <c r="E15" s="69">
        <v>342082</v>
      </c>
      <c r="F15" s="241">
        <v>46.2</v>
      </c>
      <c r="G15" s="247">
        <f t="shared" si="0"/>
        <v>1.1660362135394438</v>
      </c>
    </row>
    <row r="16" spans="1:14" customFormat="1" ht="15" customHeight="1" x14ac:dyDescent="0.2">
      <c r="A16" s="2"/>
      <c r="B16" s="25" t="s">
        <v>253</v>
      </c>
      <c r="C16" s="64">
        <v>185321</v>
      </c>
      <c r="D16" s="239">
        <v>54.5</v>
      </c>
      <c r="E16" s="67">
        <v>154610</v>
      </c>
      <c r="F16" s="239">
        <v>45.5</v>
      </c>
      <c r="G16" s="245">
        <f t="shared" si="0"/>
        <v>1.198635275855378</v>
      </c>
    </row>
    <row r="17" spans="1:7" customFormat="1" ht="15" customHeight="1" x14ac:dyDescent="0.2">
      <c r="A17" s="2"/>
      <c r="B17" s="365" t="s">
        <v>257</v>
      </c>
      <c r="C17" s="65">
        <v>123779</v>
      </c>
      <c r="D17" s="240">
        <v>54.5</v>
      </c>
      <c r="E17" s="68">
        <v>103147</v>
      </c>
      <c r="F17" s="240">
        <v>45.5</v>
      </c>
      <c r="G17" s="246">
        <f t="shared" si="0"/>
        <v>1.2000252067437736</v>
      </c>
    </row>
    <row r="18" spans="1:7" customFormat="1" ht="15" customHeight="1" x14ac:dyDescent="0.2">
      <c r="A18" s="2"/>
      <c r="B18" s="25" t="s">
        <v>265</v>
      </c>
      <c r="C18" s="64">
        <v>74038</v>
      </c>
      <c r="D18" s="239">
        <v>55.3</v>
      </c>
      <c r="E18" s="67">
        <v>59891</v>
      </c>
      <c r="F18" s="239">
        <v>44.7</v>
      </c>
      <c r="G18" s="245">
        <f t="shared" si="0"/>
        <v>1.2362124526222638</v>
      </c>
    </row>
    <row r="19" spans="1:7" customFormat="1" ht="15" customHeight="1" x14ac:dyDescent="0.2">
      <c r="A19" s="2"/>
      <c r="B19" s="364" t="s">
        <v>263</v>
      </c>
      <c r="C19" s="101">
        <v>82234</v>
      </c>
      <c r="D19" s="238">
        <v>55.8</v>
      </c>
      <c r="E19" s="98">
        <v>65088</v>
      </c>
      <c r="F19" s="238">
        <v>44.2</v>
      </c>
      <c r="G19" s="244">
        <f t="shared" si="0"/>
        <v>1.2634279744346115</v>
      </c>
    </row>
    <row r="20" spans="1:7" customFormat="1" ht="15" customHeight="1" x14ac:dyDescent="0.2">
      <c r="A20" s="2"/>
      <c r="B20" s="25" t="s">
        <v>251</v>
      </c>
      <c r="C20" s="64">
        <v>256137</v>
      </c>
      <c r="D20" s="239">
        <v>56.6</v>
      </c>
      <c r="E20" s="67">
        <v>196581</v>
      </c>
      <c r="F20" s="239">
        <v>43.4</v>
      </c>
      <c r="G20" s="245">
        <f t="shared" si="0"/>
        <v>1.3029590855677813</v>
      </c>
    </row>
    <row r="21" spans="1:7" customFormat="1" ht="15" customHeight="1" x14ac:dyDescent="0.2">
      <c r="A21" s="2"/>
      <c r="B21" s="365" t="s">
        <v>250</v>
      </c>
      <c r="C21" s="65">
        <v>349991</v>
      </c>
      <c r="D21" s="240">
        <v>58.7</v>
      </c>
      <c r="E21" s="68">
        <v>246136</v>
      </c>
      <c r="F21" s="240">
        <v>41.3</v>
      </c>
      <c r="G21" s="246">
        <f t="shared" si="0"/>
        <v>1.421941528260799</v>
      </c>
    </row>
    <row r="22" spans="1:7" customFormat="1" ht="15" customHeight="1" x14ac:dyDescent="0.2">
      <c r="A22" s="2"/>
      <c r="B22" s="25" t="s">
        <v>260</v>
      </c>
      <c r="C22" s="64">
        <v>107040</v>
      </c>
      <c r="D22" s="239">
        <v>60.1</v>
      </c>
      <c r="E22" s="67">
        <v>71181</v>
      </c>
      <c r="F22" s="239">
        <v>39.9</v>
      </c>
      <c r="G22" s="245">
        <f t="shared" si="0"/>
        <v>1.5037720740085134</v>
      </c>
    </row>
    <row r="23" spans="1:7" customFormat="1" ht="15" customHeight="1" x14ac:dyDescent="0.2">
      <c r="A23" s="2"/>
      <c r="B23" s="364" t="s">
        <v>264</v>
      </c>
      <c r="C23" s="101">
        <v>85310</v>
      </c>
      <c r="D23" s="238">
        <v>62.5</v>
      </c>
      <c r="E23" s="98">
        <v>51089</v>
      </c>
      <c r="F23" s="238">
        <v>37.5</v>
      </c>
      <c r="G23" s="244">
        <f t="shared" si="0"/>
        <v>1.6698310790972617</v>
      </c>
    </row>
    <row r="24" spans="1:7" customFormat="1" ht="15" customHeight="1" x14ac:dyDescent="0.2">
      <c r="A24" s="2"/>
      <c r="B24" s="25" t="s">
        <v>267</v>
      </c>
      <c r="C24" s="64">
        <v>86676</v>
      </c>
      <c r="D24" s="239">
        <v>65.900000000000006</v>
      </c>
      <c r="E24" s="67">
        <v>44778</v>
      </c>
      <c r="F24" s="239">
        <v>34.1</v>
      </c>
      <c r="G24" s="245">
        <f t="shared" si="0"/>
        <v>1.9356827013265443</v>
      </c>
    </row>
    <row r="25" spans="1:7" customFormat="1" ht="15" customHeight="1" thickBot="1" x14ac:dyDescent="0.25">
      <c r="A25" s="2"/>
      <c r="B25" s="391" t="s">
        <v>252</v>
      </c>
      <c r="C25" s="251">
        <v>247328</v>
      </c>
      <c r="D25" s="242">
        <v>67.5</v>
      </c>
      <c r="E25" s="252">
        <v>119228</v>
      </c>
      <c r="F25" s="242">
        <v>32.5</v>
      </c>
      <c r="G25" s="248">
        <f t="shared" si="0"/>
        <v>2.0744120508605359</v>
      </c>
    </row>
    <row r="26" spans="1:7" ht="15" customHeight="1" x14ac:dyDescent="0.2">
      <c r="B26" s="253"/>
      <c r="C26" s="254"/>
      <c r="D26" s="429"/>
    </row>
    <row r="27" spans="1:7" customFormat="1" ht="45" customHeight="1" x14ac:dyDescent="0.2">
      <c r="A27" s="9" t="s">
        <v>8</v>
      </c>
      <c r="B27" s="450" t="s">
        <v>140</v>
      </c>
      <c r="C27" s="468"/>
      <c r="D27" s="468"/>
      <c r="E27" s="468"/>
      <c r="F27" s="468"/>
      <c r="G27" s="468"/>
    </row>
    <row r="28" spans="1:7" customFormat="1" ht="15" customHeight="1" x14ac:dyDescent="0.2">
      <c r="A28" s="13" t="s">
        <v>9</v>
      </c>
      <c r="B28" s="461" t="s">
        <v>458</v>
      </c>
      <c r="C28" s="467"/>
      <c r="D28" s="467"/>
      <c r="E28" s="467"/>
      <c r="F28" s="467"/>
      <c r="G28" s="467"/>
    </row>
    <row r="29" spans="1:7" customFormat="1" ht="15" customHeight="1" x14ac:dyDescent="0.2">
      <c r="A29" s="12" t="s">
        <v>10</v>
      </c>
      <c r="B29" s="471" t="s">
        <v>399</v>
      </c>
      <c r="C29" s="487"/>
      <c r="D29" s="487"/>
      <c r="E29" s="487"/>
      <c r="F29" s="487"/>
      <c r="G29" s="487"/>
    </row>
  </sheetData>
  <mergeCells count="8">
    <mergeCell ref="B29:G29"/>
    <mergeCell ref="B2:G2"/>
    <mergeCell ref="B3:B4"/>
    <mergeCell ref="B27:G27"/>
    <mergeCell ref="B28:G28"/>
    <mergeCell ref="C3:D3"/>
    <mergeCell ref="E3:F3"/>
    <mergeCell ref="G3:G4"/>
  </mergeCells>
  <hyperlinks>
    <hyperlink ref="B29" r:id="rId1" display="http://www.observatorioemigracao.pt/np4/1291"/>
    <hyperlink ref="G1" location="Indice!A1" display="[índice Ç]"/>
    <hyperlink ref="B27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J28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30.83203125" style="115" customWidth="1"/>
    <col min="11" max="16384" width="12.83203125" style="2"/>
  </cols>
  <sheetData>
    <row r="1" spans="1:10" ht="30" customHeight="1" x14ac:dyDescent="0.2">
      <c r="A1" s="3" t="s">
        <v>3</v>
      </c>
      <c r="B1" s="4" t="s">
        <v>4</v>
      </c>
      <c r="C1" s="129" t="s">
        <v>5</v>
      </c>
      <c r="G1" s="2"/>
      <c r="H1" s="2"/>
      <c r="I1" s="2"/>
      <c r="J1" s="2"/>
    </row>
    <row r="2" spans="1:10" ht="60" customHeight="1" thickBot="1" x14ac:dyDescent="0.25">
      <c r="B2" s="463" t="s">
        <v>142</v>
      </c>
      <c r="C2" s="486"/>
    </row>
    <row r="3" spans="1:10" ht="30" customHeight="1" x14ac:dyDescent="0.2">
      <c r="A3"/>
      <c r="B3" s="363" t="s">
        <v>246</v>
      </c>
      <c r="C3" s="255" t="s">
        <v>240</v>
      </c>
    </row>
    <row r="4" spans="1:10" customFormat="1" ht="15" customHeight="1" x14ac:dyDescent="0.2">
      <c r="B4" s="364" t="s">
        <v>252</v>
      </c>
      <c r="C4" s="107">
        <v>25.7</v>
      </c>
    </row>
    <row r="5" spans="1:10" customFormat="1" ht="15" customHeight="1" x14ac:dyDescent="0.2">
      <c r="B5" s="25" t="s">
        <v>267</v>
      </c>
      <c r="C5" s="84">
        <v>26.1</v>
      </c>
    </row>
    <row r="6" spans="1:10" customFormat="1" ht="15" customHeight="1" x14ac:dyDescent="0.2">
      <c r="A6" s="2"/>
      <c r="B6" s="365" t="s">
        <v>264</v>
      </c>
      <c r="C6" s="85">
        <v>27.1</v>
      </c>
    </row>
    <row r="7" spans="1:10" customFormat="1" ht="15" customHeight="1" x14ac:dyDescent="0.2">
      <c r="A7" s="2"/>
      <c r="B7" s="25" t="s">
        <v>258</v>
      </c>
      <c r="C7" s="84">
        <v>31.6</v>
      </c>
    </row>
    <row r="8" spans="1:10" customFormat="1" ht="15" customHeight="1" x14ac:dyDescent="0.2">
      <c r="A8" s="2"/>
      <c r="B8" s="365" t="s">
        <v>251</v>
      </c>
      <c r="C8" s="85">
        <v>31.9</v>
      </c>
    </row>
    <row r="9" spans="1:10" customFormat="1" ht="15" customHeight="1" x14ac:dyDescent="0.2">
      <c r="A9" s="2"/>
      <c r="B9" s="25" t="s">
        <v>257</v>
      </c>
      <c r="C9" s="84">
        <v>32.200000000000003</v>
      </c>
    </row>
    <row r="10" spans="1:10" customFormat="1" ht="15" customHeight="1" x14ac:dyDescent="0.2">
      <c r="A10" s="12"/>
      <c r="B10" s="365" t="s">
        <v>260</v>
      </c>
      <c r="C10" s="85">
        <v>36.299999999999997</v>
      </c>
    </row>
    <row r="11" spans="1:10" customFormat="1" ht="15" customHeight="1" x14ac:dyDescent="0.2">
      <c r="A11" s="2"/>
      <c r="B11" s="25" t="s">
        <v>249</v>
      </c>
      <c r="C11" s="84">
        <v>37</v>
      </c>
    </row>
    <row r="12" spans="1:10" customFormat="1" ht="15" customHeight="1" x14ac:dyDescent="0.2">
      <c r="A12" s="2"/>
      <c r="B12" s="365" t="s">
        <v>256</v>
      </c>
      <c r="C12" s="85">
        <v>37.4</v>
      </c>
    </row>
    <row r="13" spans="1:10" customFormat="1" ht="15" customHeight="1" x14ac:dyDescent="0.2">
      <c r="A13" s="2"/>
      <c r="B13" s="25" t="s">
        <v>0</v>
      </c>
      <c r="C13" s="84">
        <v>38.4</v>
      </c>
    </row>
    <row r="14" spans="1:10" customFormat="1" ht="15" customHeight="1" x14ac:dyDescent="0.2">
      <c r="A14" s="2"/>
      <c r="B14" s="26" t="s">
        <v>255</v>
      </c>
      <c r="C14" s="52">
        <v>38.799999999999997</v>
      </c>
    </row>
    <row r="15" spans="1:10" customFormat="1" ht="15" customHeight="1" x14ac:dyDescent="0.2">
      <c r="A15" s="2"/>
      <c r="B15" s="25" t="s">
        <v>262</v>
      </c>
      <c r="C15" s="84">
        <v>40.799999999999997</v>
      </c>
    </row>
    <row r="16" spans="1:10" customFormat="1" ht="15" customHeight="1" x14ac:dyDescent="0.2">
      <c r="A16" s="2"/>
      <c r="B16" s="365" t="s">
        <v>265</v>
      </c>
      <c r="C16" s="85">
        <v>42.1</v>
      </c>
    </row>
    <row r="17" spans="1:3" customFormat="1" ht="15" customHeight="1" x14ac:dyDescent="0.2">
      <c r="A17" s="2"/>
      <c r="B17" s="25" t="s">
        <v>261</v>
      </c>
      <c r="C17" s="84">
        <v>42.3</v>
      </c>
    </row>
    <row r="18" spans="1:3" customFormat="1" ht="15" customHeight="1" x14ac:dyDescent="0.2">
      <c r="A18" s="2"/>
      <c r="B18" s="364" t="s">
        <v>266</v>
      </c>
      <c r="C18" s="107">
        <v>42.6</v>
      </c>
    </row>
    <row r="19" spans="1:3" customFormat="1" ht="15" customHeight="1" x14ac:dyDescent="0.2">
      <c r="A19" s="2"/>
      <c r="B19" s="25" t="s">
        <v>248</v>
      </c>
      <c r="C19" s="84">
        <v>43.2</v>
      </c>
    </row>
    <row r="20" spans="1:3" customFormat="1" ht="15" customHeight="1" x14ac:dyDescent="0.2">
      <c r="A20" s="2"/>
      <c r="B20" s="26" t="s">
        <v>250</v>
      </c>
      <c r="C20" s="52">
        <v>43.3</v>
      </c>
    </row>
    <row r="21" spans="1:3" customFormat="1" ht="15" customHeight="1" x14ac:dyDescent="0.2">
      <c r="A21" s="2"/>
      <c r="B21" s="25" t="s">
        <v>253</v>
      </c>
      <c r="C21" s="84">
        <v>43.6</v>
      </c>
    </row>
    <row r="22" spans="1:3" customFormat="1" ht="15" customHeight="1" x14ac:dyDescent="0.2">
      <c r="A22" s="2"/>
      <c r="B22" s="365" t="s">
        <v>254</v>
      </c>
      <c r="C22" s="85">
        <v>44.9</v>
      </c>
    </row>
    <row r="23" spans="1:3" customFormat="1" ht="15" customHeight="1" x14ac:dyDescent="0.2">
      <c r="A23" s="2"/>
      <c r="B23" s="25" t="s">
        <v>263</v>
      </c>
      <c r="C23" s="84">
        <v>47.7</v>
      </c>
    </row>
    <row r="24" spans="1:3" customFormat="1" ht="15" customHeight="1" thickBot="1" x14ac:dyDescent="0.25">
      <c r="A24" s="2"/>
      <c r="B24" s="366" t="s">
        <v>259</v>
      </c>
      <c r="C24" s="256">
        <v>50.5</v>
      </c>
    </row>
    <row r="26" spans="1:3" customFormat="1" ht="60" customHeight="1" x14ac:dyDescent="0.2">
      <c r="A26" s="9" t="s">
        <v>8</v>
      </c>
      <c r="B26" s="450" t="s">
        <v>108</v>
      </c>
      <c r="C26" s="468"/>
    </row>
    <row r="27" spans="1:3" customFormat="1" ht="15" customHeight="1" x14ac:dyDescent="0.2">
      <c r="A27" s="13" t="s">
        <v>9</v>
      </c>
      <c r="B27" s="461" t="s">
        <v>458</v>
      </c>
      <c r="C27" s="467"/>
    </row>
    <row r="28" spans="1:3" customFormat="1" ht="15" customHeight="1" x14ac:dyDescent="0.2">
      <c r="A28" s="12" t="s">
        <v>10</v>
      </c>
      <c r="B28" s="471" t="s">
        <v>399</v>
      </c>
      <c r="C28" s="487"/>
    </row>
  </sheetData>
  <mergeCells count="4">
    <mergeCell ref="B28:C28"/>
    <mergeCell ref="B2:C2"/>
    <mergeCell ref="B26:C26"/>
    <mergeCell ref="B27:C27"/>
  </mergeCells>
  <hyperlinks>
    <hyperlink ref="C1" location="Indice!A1" display="[índice Ç]"/>
    <hyperlink ref="B26" r:id="rId1"/>
    <hyperlink ref="B28" r:id="rId2" display="http://www.observatorioemigracao.pt/np4/129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G12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2" customWidth="1"/>
    <col min="6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5"/>
      <c r="E1" s="7" t="s">
        <v>5</v>
      </c>
    </row>
    <row r="2" spans="1:7" ht="45" customHeight="1" thickBot="1" x14ac:dyDescent="0.25">
      <c r="B2" s="463" t="s">
        <v>441</v>
      </c>
      <c r="C2" s="464"/>
      <c r="D2" s="464"/>
      <c r="E2" s="464"/>
      <c r="F2" s="27"/>
      <c r="G2" s="8"/>
    </row>
    <row r="3" spans="1:7" customFormat="1" ht="30" customHeight="1" x14ac:dyDescent="0.2">
      <c r="B3" s="40" t="s">
        <v>1</v>
      </c>
      <c r="C3" s="40" t="s">
        <v>12</v>
      </c>
      <c r="D3" s="70" t="s">
        <v>11</v>
      </c>
      <c r="E3" s="40" t="s">
        <v>67</v>
      </c>
      <c r="F3" s="33"/>
    </row>
    <row r="4" spans="1:7" customFormat="1" ht="15" customHeight="1" x14ac:dyDescent="0.2">
      <c r="B4" s="94" t="s">
        <v>68</v>
      </c>
      <c r="C4" s="95">
        <v>13830</v>
      </c>
      <c r="D4" s="95">
        <v>17796</v>
      </c>
      <c r="E4" s="95">
        <v>-3966</v>
      </c>
    </row>
    <row r="5" spans="1:7" customFormat="1" ht="15" customHeight="1" x14ac:dyDescent="0.2">
      <c r="B5" s="42" t="s">
        <v>69</v>
      </c>
      <c r="C5" s="71">
        <v>8946</v>
      </c>
      <c r="D5" s="71">
        <v>15250</v>
      </c>
      <c r="E5" s="71">
        <v>-6304</v>
      </c>
    </row>
    <row r="6" spans="1:7" customFormat="1" ht="15" customHeight="1" x14ac:dyDescent="0.2">
      <c r="B6" s="10" t="s">
        <v>70</v>
      </c>
      <c r="C6" s="69">
        <v>6335</v>
      </c>
      <c r="D6" s="69">
        <v>12594</v>
      </c>
      <c r="E6" s="69">
        <v>-6259</v>
      </c>
    </row>
    <row r="7" spans="1:7" customFormat="1" ht="15" customHeight="1" x14ac:dyDescent="0.2">
      <c r="B7" s="42" t="s">
        <v>71</v>
      </c>
      <c r="C7" s="71">
        <v>5154</v>
      </c>
      <c r="D7" s="71">
        <v>9309</v>
      </c>
      <c r="E7" s="71">
        <v>-4155</v>
      </c>
    </row>
    <row r="8" spans="1:7" customFormat="1" ht="15" customHeight="1" x14ac:dyDescent="0.2">
      <c r="B8" s="10" t="s">
        <v>72</v>
      </c>
      <c r="C8" s="69">
        <v>4844</v>
      </c>
      <c r="D8" s="69">
        <v>6984</v>
      </c>
      <c r="E8" s="69">
        <v>-2140</v>
      </c>
    </row>
    <row r="9" spans="1:7" customFormat="1" ht="15" customHeight="1" x14ac:dyDescent="0.2">
      <c r="B9" s="42" t="s">
        <v>73</v>
      </c>
      <c r="C9" s="71">
        <v>4784</v>
      </c>
      <c r="D9" s="71">
        <v>6058</v>
      </c>
      <c r="E9" s="71">
        <v>-1274</v>
      </c>
    </row>
    <row r="10" spans="1:7" customFormat="1" ht="15" customHeight="1" x14ac:dyDescent="0.2">
      <c r="B10" s="10" t="s">
        <v>15</v>
      </c>
      <c r="C10" s="69">
        <v>4273</v>
      </c>
      <c r="D10" s="69">
        <v>8666</v>
      </c>
      <c r="E10" s="69">
        <v>-4393</v>
      </c>
    </row>
    <row r="11" spans="1:7" customFormat="1" ht="15" customHeight="1" x14ac:dyDescent="0.2">
      <c r="B11" s="42" t="s">
        <v>16</v>
      </c>
      <c r="C11" s="71">
        <v>3485</v>
      </c>
      <c r="D11" s="71">
        <v>8221</v>
      </c>
      <c r="E11" s="71">
        <v>-4736</v>
      </c>
    </row>
    <row r="12" spans="1:7" customFormat="1" ht="15" customHeight="1" x14ac:dyDescent="0.2">
      <c r="B12" s="10" t="s">
        <v>17</v>
      </c>
      <c r="C12" s="69">
        <v>2386</v>
      </c>
      <c r="D12" s="69">
        <v>9674</v>
      </c>
      <c r="E12" s="69">
        <v>-7288</v>
      </c>
    </row>
    <row r="13" spans="1:7" customFormat="1" ht="15" customHeight="1" x14ac:dyDescent="0.2">
      <c r="B13" s="42" t="s">
        <v>18</v>
      </c>
      <c r="C13" s="71">
        <v>2029</v>
      </c>
      <c r="D13" s="71">
        <v>9987</v>
      </c>
      <c r="E13" s="71">
        <v>-7958</v>
      </c>
    </row>
    <row r="14" spans="1:7" customFormat="1" ht="15" customHeight="1" x14ac:dyDescent="0.2">
      <c r="B14" s="10" t="s">
        <v>19</v>
      </c>
      <c r="C14" s="69">
        <v>1991</v>
      </c>
      <c r="D14" s="69">
        <v>21383</v>
      </c>
      <c r="E14" s="69">
        <v>-19392</v>
      </c>
    </row>
    <row r="15" spans="1:7" customFormat="1" ht="15" customHeight="1" x14ac:dyDescent="0.2">
      <c r="B15" s="42" t="s">
        <v>20</v>
      </c>
      <c r="C15" s="71">
        <v>2126</v>
      </c>
      <c r="D15" s="71">
        <v>3858</v>
      </c>
      <c r="E15" s="71">
        <v>-1732</v>
      </c>
    </row>
    <row r="16" spans="1:7" customFormat="1" ht="15" customHeight="1" x14ac:dyDescent="0.2">
      <c r="B16" s="10" t="s">
        <v>21</v>
      </c>
      <c r="C16" s="69">
        <v>3801</v>
      </c>
      <c r="D16" s="69">
        <v>2735</v>
      </c>
      <c r="E16" s="69">
        <v>1066</v>
      </c>
    </row>
    <row r="17" spans="2:5" customFormat="1" ht="15" customHeight="1" x14ac:dyDescent="0.2">
      <c r="B17" s="42" t="s">
        <v>22</v>
      </c>
      <c r="C17" s="71">
        <v>3687</v>
      </c>
      <c r="D17" s="71">
        <v>2498</v>
      </c>
      <c r="E17" s="71">
        <v>1189</v>
      </c>
    </row>
    <row r="18" spans="2:5" customFormat="1" ht="15" customHeight="1" x14ac:dyDescent="0.2">
      <c r="B18" s="10" t="s">
        <v>23</v>
      </c>
      <c r="C18" s="69">
        <v>4231</v>
      </c>
      <c r="D18" s="69">
        <v>2592</v>
      </c>
      <c r="E18" s="69">
        <v>1639</v>
      </c>
    </row>
    <row r="19" spans="2:5" customFormat="1" ht="15" customHeight="1" x14ac:dyDescent="0.2">
      <c r="B19" s="42" t="s">
        <v>24</v>
      </c>
      <c r="C19" s="71">
        <v>6118</v>
      </c>
      <c r="D19" s="71">
        <v>3697</v>
      </c>
      <c r="E19" s="71">
        <v>2421</v>
      </c>
    </row>
    <row r="20" spans="2:5" customFormat="1" ht="15" customHeight="1" x14ac:dyDescent="0.2">
      <c r="B20" s="10" t="s">
        <v>25</v>
      </c>
      <c r="C20" s="69">
        <v>7805</v>
      </c>
      <c r="D20" s="69">
        <v>3794</v>
      </c>
      <c r="E20" s="69">
        <v>4011</v>
      </c>
    </row>
    <row r="21" spans="2:5" customFormat="1" ht="15" customHeight="1" x14ac:dyDescent="0.2">
      <c r="B21" s="42" t="s">
        <v>26</v>
      </c>
      <c r="C21" s="71">
        <v>11489</v>
      </c>
      <c r="D21" s="71">
        <v>4901</v>
      </c>
      <c r="E21" s="71">
        <v>6588</v>
      </c>
    </row>
    <row r="22" spans="2:5" customFormat="1" ht="15" customHeight="1" x14ac:dyDescent="0.2">
      <c r="B22" s="10" t="s">
        <v>27</v>
      </c>
      <c r="C22" s="69">
        <v>10964</v>
      </c>
      <c r="D22" s="69">
        <v>5740</v>
      </c>
      <c r="E22" s="69">
        <v>5224</v>
      </c>
    </row>
    <row r="23" spans="2:5" customFormat="1" ht="15" customHeight="1" x14ac:dyDescent="0.2">
      <c r="B23" s="42" t="s">
        <v>28</v>
      </c>
      <c r="C23" s="71">
        <v>14949</v>
      </c>
      <c r="D23" s="71">
        <v>7394</v>
      </c>
      <c r="E23" s="71">
        <v>7555</v>
      </c>
    </row>
    <row r="24" spans="2:5" customFormat="1" ht="15" customHeight="1" x14ac:dyDescent="0.2">
      <c r="B24" s="10" t="s">
        <v>29</v>
      </c>
      <c r="C24" s="69">
        <v>30773</v>
      </c>
      <c r="D24" s="69">
        <v>16748</v>
      </c>
      <c r="E24" s="69">
        <v>14025</v>
      </c>
    </row>
    <row r="25" spans="2:5" customFormat="1" ht="15" customHeight="1" x14ac:dyDescent="0.2">
      <c r="B25" s="42" t="s">
        <v>30</v>
      </c>
      <c r="C25" s="71">
        <v>33997</v>
      </c>
      <c r="D25" s="71">
        <v>23159</v>
      </c>
      <c r="E25" s="71">
        <v>10838</v>
      </c>
    </row>
    <row r="26" spans="2:5" customFormat="1" ht="15" customHeight="1" x14ac:dyDescent="0.2">
      <c r="B26" s="10" t="s">
        <v>31</v>
      </c>
      <c r="C26" s="69">
        <v>37148</v>
      </c>
      <c r="D26" s="69">
        <v>28774</v>
      </c>
      <c r="E26" s="69">
        <v>8374</v>
      </c>
    </row>
    <row r="27" spans="2:5" customFormat="1" ht="15" customHeight="1" x14ac:dyDescent="0.2">
      <c r="B27" s="42" t="s">
        <v>32</v>
      </c>
      <c r="C27" s="71">
        <v>27205</v>
      </c>
      <c r="D27" s="71">
        <v>27382</v>
      </c>
      <c r="E27" s="71">
        <v>-177</v>
      </c>
    </row>
    <row r="28" spans="2:5" customFormat="1" ht="15" customHeight="1" x14ac:dyDescent="0.2">
      <c r="B28" s="10" t="s">
        <v>33</v>
      </c>
      <c r="C28" s="69">
        <v>19509</v>
      </c>
      <c r="D28" s="69">
        <v>22653</v>
      </c>
      <c r="E28" s="69">
        <v>-3144</v>
      </c>
    </row>
    <row r="29" spans="2:5" customFormat="1" ht="15" customHeight="1" x14ac:dyDescent="0.2">
      <c r="B29" s="42" t="s">
        <v>34</v>
      </c>
      <c r="C29" s="71">
        <v>15451</v>
      </c>
      <c r="D29" s="71">
        <v>16811</v>
      </c>
      <c r="E29" s="71">
        <v>-1360</v>
      </c>
    </row>
    <row r="30" spans="2:5" customFormat="1" ht="15" customHeight="1" x14ac:dyDescent="0.2">
      <c r="B30" s="10" t="s">
        <v>35</v>
      </c>
      <c r="C30" s="69">
        <v>12086</v>
      </c>
      <c r="D30" s="69">
        <v>13326</v>
      </c>
      <c r="E30" s="69">
        <v>-1240</v>
      </c>
    </row>
    <row r="31" spans="2:5" customFormat="1" ht="15" customHeight="1" x14ac:dyDescent="0.2">
      <c r="B31" s="42" t="s">
        <v>36</v>
      </c>
      <c r="C31" s="71">
        <v>10293</v>
      </c>
      <c r="D31" s="71">
        <v>11805</v>
      </c>
      <c r="E31" s="71">
        <v>-1512</v>
      </c>
    </row>
    <row r="32" spans="2:5" customFormat="1" ht="15" customHeight="1" x14ac:dyDescent="0.2">
      <c r="B32" s="10" t="s">
        <v>37</v>
      </c>
      <c r="C32" s="69">
        <v>8806</v>
      </c>
      <c r="D32" s="69">
        <v>11315</v>
      </c>
      <c r="E32" s="69">
        <v>-2509</v>
      </c>
    </row>
    <row r="33" spans="1:6" customFormat="1" ht="15" customHeight="1" x14ac:dyDescent="0.2">
      <c r="B33" s="42" t="s">
        <v>38</v>
      </c>
      <c r="C33" s="71">
        <v>7699</v>
      </c>
      <c r="D33" s="71">
        <v>8880</v>
      </c>
      <c r="E33" s="71">
        <v>-1181</v>
      </c>
    </row>
    <row r="34" spans="1:6" customFormat="1" ht="15" customHeight="1" x14ac:dyDescent="0.2">
      <c r="B34" s="10" t="s">
        <v>39</v>
      </c>
      <c r="C34" s="69">
        <v>6225</v>
      </c>
      <c r="D34" s="69">
        <v>9098</v>
      </c>
      <c r="E34" s="69">
        <v>-2873</v>
      </c>
    </row>
    <row r="35" spans="1:6" customFormat="1" ht="15" customHeight="1" x14ac:dyDescent="0.2">
      <c r="B35" s="42" t="s">
        <v>40</v>
      </c>
      <c r="C35" s="71">
        <v>5608</v>
      </c>
      <c r="D35" s="71">
        <v>7249</v>
      </c>
      <c r="E35" s="71">
        <v>-1641</v>
      </c>
    </row>
    <row r="36" spans="1:6" customFormat="1" ht="15" customHeight="1" x14ac:dyDescent="0.2">
      <c r="B36" s="10" t="s">
        <v>41</v>
      </c>
      <c r="C36" s="69">
        <v>5640</v>
      </c>
      <c r="D36" s="69">
        <v>7014</v>
      </c>
      <c r="E36" s="69">
        <v>-1374</v>
      </c>
    </row>
    <row r="37" spans="1:6" customFormat="1" ht="15" customHeight="1" x14ac:dyDescent="0.2">
      <c r="B37" s="42" t="s">
        <v>42</v>
      </c>
      <c r="C37" s="71">
        <v>6128</v>
      </c>
      <c r="D37" s="71">
        <v>6988</v>
      </c>
      <c r="E37" s="71">
        <v>-860</v>
      </c>
    </row>
    <row r="38" spans="1:6" customFormat="1" ht="15" customHeight="1" x14ac:dyDescent="0.2">
      <c r="B38" s="10" t="s">
        <v>43</v>
      </c>
      <c r="C38" s="69">
        <v>6500</v>
      </c>
      <c r="D38" s="69">
        <v>7666</v>
      </c>
      <c r="E38" s="69">
        <v>-1166</v>
      </c>
    </row>
    <row r="39" spans="1:6" customFormat="1" ht="15" customHeight="1" x14ac:dyDescent="0.2">
      <c r="B39" s="42" t="s">
        <v>74</v>
      </c>
      <c r="C39" s="71">
        <v>7351</v>
      </c>
      <c r="D39" s="71">
        <v>8640</v>
      </c>
      <c r="E39" s="71">
        <v>-1289</v>
      </c>
    </row>
    <row r="40" spans="1:6" customFormat="1" ht="15" customHeight="1" x14ac:dyDescent="0.2">
      <c r="B40" s="10" t="s">
        <v>75</v>
      </c>
      <c r="C40" s="69">
        <v>7257</v>
      </c>
      <c r="D40" s="69">
        <v>7266</v>
      </c>
      <c r="E40" s="69">
        <v>-9</v>
      </c>
    </row>
    <row r="41" spans="1:6" customFormat="1" ht="15" customHeight="1" x14ac:dyDescent="0.2">
      <c r="B41" s="42" t="s">
        <v>76</v>
      </c>
      <c r="C41" s="71">
        <v>9038</v>
      </c>
      <c r="D41" s="71">
        <v>6137</v>
      </c>
      <c r="E41" s="71">
        <v>2901</v>
      </c>
    </row>
    <row r="42" spans="1:6" customFormat="1" ht="15" customHeight="1" x14ac:dyDescent="0.2">
      <c r="B42" s="10" t="s">
        <v>77</v>
      </c>
      <c r="C42" s="69">
        <v>12609</v>
      </c>
      <c r="D42" s="69">
        <v>6090</v>
      </c>
      <c r="E42" s="69">
        <v>6519</v>
      </c>
    </row>
    <row r="43" spans="1:6" customFormat="1" ht="15" customHeight="1" x14ac:dyDescent="0.2">
      <c r="B43" s="42" t="s">
        <v>78</v>
      </c>
      <c r="C43" s="71">
        <v>14494</v>
      </c>
      <c r="D43" s="71">
        <v>7636</v>
      </c>
      <c r="E43" s="71">
        <v>6858</v>
      </c>
    </row>
    <row r="44" spans="1:6" customFormat="1" ht="15" customHeight="1" x14ac:dyDescent="0.2">
      <c r="B44" s="10" t="s">
        <v>79</v>
      </c>
      <c r="C44" s="69">
        <v>11961</v>
      </c>
      <c r="D44" s="69">
        <v>8603</v>
      </c>
      <c r="E44" s="69">
        <v>3358</v>
      </c>
    </row>
    <row r="45" spans="1:6" customFormat="1" ht="15" customHeight="1" thickBot="1" x14ac:dyDescent="0.25">
      <c r="B45" s="50" t="s">
        <v>80</v>
      </c>
      <c r="C45" s="77">
        <v>10654</v>
      </c>
      <c r="D45" s="77">
        <v>8181</v>
      </c>
      <c r="E45" s="77">
        <v>2473</v>
      </c>
    </row>
    <row r="46" spans="1:6" customFormat="1" ht="15" customHeight="1" x14ac:dyDescent="0.2">
      <c r="B46" s="43"/>
      <c r="C46" s="44"/>
      <c r="D46" s="44"/>
      <c r="E46" s="44"/>
    </row>
    <row r="47" spans="1:6" customFormat="1" ht="90" customHeight="1" x14ac:dyDescent="0.2">
      <c r="A47" s="9" t="s">
        <v>8</v>
      </c>
      <c r="B47" s="450" t="s">
        <v>81</v>
      </c>
      <c r="C47" s="451"/>
      <c r="D47" s="451"/>
      <c r="E47" s="451"/>
      <c r="F47" s="31"/>
    </row>
    <row r="48" spans="1:6" customFormat="1" ht="15" customHeight="1" x14ac:dyDescent="0.2">
      <c r="A48" s="13" t="s">
        <v>9</v>
      </c>
      <c r="B48" s="461" t="s">
        <v>458</v>
      </c>
      <c r="C48" s="461"/>
      <c r="D48" s="461"/>
      <c r="E48" s="461"/>
      <c r="F48" s="300"/>
    </row>
    <row r="49" spans="1:6" customFormat="1" ht="15" customHeight="1" x14ac:dyDescent="0.2">
      <c r="A49" s="12" t="s">
        <v>10</v>
      </c>
      <c r="B49" s="462" t="s">
        <v>399</v>
      </c>
      <c r="C49" s="462"/>
      <c r="D49" s="462"/>
      <c r="E49" s="462"/>
      <c r="F49" s="302"/>
    </row>
    <row r="50" spans="1:6" customFormat="1" ht="15" customHeight="1" x14ac:dyDescent="0.2">
      <c r="D50" s="35"/>
    </row>
    <row r="51" spans="1:6" customFormat="1" ht="15" customHeight="1" x14ac:dyDescent="0.2">
      <c r="D51" s="35"/>
    </row>
    <row r="52" spans="1:6" customFormat="1" ht="15" customHeight="1" x14ac:dyDescent="0.2">
      <c r="D52" s="35"/>
    </row>
    <row r="53" spans="1:6" customFormat="1" ht="15" customHeight="1" x14ac:dyDescent="0.2">
      <c r="D53" s="35"/>
    </row>
    <row r="54" spans="1:6" customFormat="1" ht="15" customHeight="1" x14ac:dyDescent="0.2">
      <c r="D54" s="35"/>
    </row>
    <row r="55" spans="1:6" customFormat="1" ht="15" customHeight="1" x14ac:dyDescent="0.2">
      <c r="D55" s="35"/>
    </row>
    <row r="56" spans="1:6" customFormat="1" ht="15" customHeight="1" x14ac:dyDescent="0.2">
      <c r="D56" s="35"/>
    </row>
    <row r="57" spans="1:6" customFormat="1" ht="15" customHeight="1" x14ac:dyDescent="0.2">
      <c r="D57" s="35"/>
    </row>
    <row r="58" spans="1:6" customFormat="1" ht="15" customHeight="1" x14ac:dyDescent="0.2">
      <c r="D58" s="35"/>
    </row>
    <row r="59" spans="1:6" customFormat="1" ht="15" customHeight="1" x14ac:dyDescent="0.2">
      <c r="D59" s="35"/>
    </row>
    <row r="60" spans="1:6" customFormat="1" ht="15" customHeight="1" x14ac:dyDescent="0.2">
      <c r="D60" s="35"/>
    </row>
    <row r="61" spans="1:6" customFormat="1" ht="15" customHeight="1" x14ac:dyDescent="0.2">
      <c r="D61" s="35"/>
    </row>
    <row r="62" spans="1:6" customFormat="1" ht="15" customHeight="1" x14ac:dyDescent="0.2">
      <c r="D62" s="35"/>
    </row>
    <row r="63" spans="1:6" customFormat="1" ht="15" customHeight="1" x14ac:dyDescent="0.2">
      <c r="D63" s="35"/>
    </row>
    <row r="64" spans="1:6" customFormat="1" ht="15" customHeight="1" x14ac:dyDescent="0.2">
      <c r="D64" s="35"/>
    </row>
    <row r="65" spans="4:4" customFormat="1" ht="15" customHeight="1" x14ac:dyDescent="0.2">
      <c r="D65" s="35"/>
    </row>
    <row r="66" spans="4:4" customFormat="1" ht="15" customHeight="1" x14ac:dyDescent="0.2">
      <c r="D66" s="35"/>
    </row>
    <row r="67" spans="4:4" customFormat="1" ht="15" customHeight="1" x14ac:dyDescent="0.2">
      <c r="D67" s="35"/>
    </row>
    <row r="68" spans="4:4" customFormat="1" ht="15" customHeight="1" x14ac:dyDescent="0.2">
      <c r="D68" s="35"/>
    </row>
    <row r="69" spans="4:4" customFormat="1" ht="15" customHeight="1" x14ac:dyDescent="0.2">
      <c r="D69" s="35"/>
    </row>
    <row r="70" spans="4:4" customFormat="1" ht="15" customHeight="1" x14ac:dyDescent="0.2">
      <c r="D70" s="35"/>
    </row>
    <row r="71" spans="4:4" customFormat="1" ht="15" customHeight="1" x14ac:dyDescent="0.2">
      <c r="D71" s="35"/>
    </row>
    <row r="72" spans="4:4" customFormat="1" ht="15" customHeight="1" x14ac:dyDescent="0.2">
      <c r="D72" s="35"/>
    </row>
    <row r="73" spans="4:4" customFormat="1" ht="15" customHeight="1" x14ac:dyDescent="0.2">
      <c r="D73" s="35"/>
    </row>
    <row r="74" spans="4:4" customFormat="1" ht="15" customHeight="1" x14ac:dyDescent="0.2">
      <c r="D74" s="35"/>
    </row>
    <row r="75" spans="4:4" customFormat="1" ht="15" customHeight="1" x14ac:dyDescent="0.2">
      <c r="D75" s="35"/>
    </row>
    <row r="76" spans="4:4" customFormat="1" ht="15" customHeight="1" x14ac:dyDescent="0.2">
      <c r="D76" s="35"/>
    </row>
    <row r="77" spans="4:4" customFormat="1" ht="15" customHeight="1" x14ac:dyDescent="0.2">
      <c r="D77" s="35"/>
    </row>
    <row r="78" spans="4:4" customFormat="1" ht="15" customHeight="1" x14ac:dyDescent="0.2">
      <c r="D78" s="35"/>
    </row>
    <row r="79" spans="4:4" customFormat="1" ht="15" customHeight="1" x14ac:dyDescent="0.2">
      <c r="D79" s="35"/>
    </row>
    <row r="80" spans="4:4" customFormat="1" ht="15" customHeight="1" x14ac:dyDescent="0.2">
      <c r="D80" s="35"/>
    </row>
    <row r="81" spans="4:4" customFormat="1" ht="15" customHeight="1" x14ac:dyDescent="0.2">
      <c r="D81" s="35"/>
    </row>
    <row r="82" spans="4:4" customFormat="1" ht="15" customHeight="1" x14ac:dyDescent="0.2">
      <c r="D82" s="35"/>
    </row>
    <row r="83" spans="4:4" customFormat="1" ht="15" customHeight="1" x14ac:dyDescent="0.2">
      <c r="D83" s="35"/>
    </row>
    <row r="84" spans="4:4" customFormat="1" ht="15" customHeight="1" x14ac:dyDescent="0.2">
      <c r="D84" s="35"/>
    </row>
    <row r="85" spans="4:4" customFormat="1" ht="15" customHeight="1" x14ac:dyDescent="0.2">
      <c r="D85" s="35"/>
    </row>
    <row r="86" spans="4:4" customFormat="1" ht="15" customHeight="1" x14ac:dyDescent="0.2">
      <c r="D86" s="35"/>
    </row>
    <row r="87" spans="4:4" customFormat="1" ht="15" customHeight="1" x14ac:dyDescent="0.2">
      <c r="D87" s="35"/>
    </row>
    <row r="88" spans="4:4" customFormat="1" ht="15" customHeight="1" x14ac:dyDescent="0.2">
      <c r="D88" s="35"/>
    </row>
    <row r="89" spans="4:4" customFormat="1" ht="15" customHeight="1" x14ac:dyDescent="0.2">
      <c r="D89" s="35"/>
    </row>
    <row r="90" spans="4:4" customFormat="1" ht="15" customHeight="1" x14ac:dyDescent="0.2">
      <c r="D90" s="35"/>
    </row>
    <row r="91" spans="4:4" customFormat="1" ht="15" customHeight="1" x14ac:dyDescent="0.2">
      <c r="D91" s="35"/>
    </row>
    <row r="92" spans="4:4" customFormat="1" ht="15" customHeight="1" x14ac:dyDescent="0.2">
      <c r="D92" s="35"/>
    </row>
    <row r="93" spans="4:4" customFormat="1" ht="15" customHeight="1" x14ac:dyDescent="0.2">
      <c r="D93" s="35"/>
    </row>
    <row r="94" spans="4:4" customFormat="1" ht="15" customHeight="1" x14ac:dyDescent="0.2">
      <c r="D94" s="35"/>
    </row>
    <row r="95" spans="4:4" customFormat="1" ht="15" customHeight="1" x14ac:dyDescent="0.2">
      <c r="D95" s="35"/>
    </row>
    <row r="96" spans="4:4" customFormat="1" ht="15" customHeight="1" x14ac:dyDescent="0.2">
      <c r="D96" s="35"/>
    </row>
    <row r="97" spans="4:4" customFormat="1" ht="15" customHeight="1" x14ac:dyDescent="0.2">
      <c r="D97" s="35"/>
    </row>
    <row r="98" spans="4:4" customFormat="1" ht="15" customHeight="1" x14ac:dyDescent="0.2">
      <c r="D98" s="35"/>
    </row>
    <row r="99" spans="4:4" customFormat="1" ht="15" customHeight="1" x14ac:dyDescent="0.2">
      <c r="D99" s="35"/>
    </row>
    <row r="100" spans="4:4" customFormat="1" ht="15" customHeight="1" x14ac:dyDescent="0.2">
      <c r="D100" s="35"/>
    </row>
    <row r="101" spans="4:4" customFormat="1" ht="15" customHeight="1" x14ac:dyDescent="0.2">
      <c r="D101" s="35"/>
    </row>
    <row r="102" spans="4:4" customFormat="1" ht="15" customHeight="1" x14ac:dyDescent="0.2">
      <c r="D102" s="35"/>
    </row>
    <row r="103" spans="4:4" customFormat="1" ht="15" customHeight="1" x14ac:dyDescent="0.2">
      <c r="D103" s="35"/>
    </row>
    <row r="104" spans="4:4" customFormat="1" ht="15" customHeight="1" x14ac:dyDescent="0.2">
      <c r="D104" s="35"/>
    </row>
    <row r="105" spans="4:4" customFormat="1" ht="15" customHeight="1" x14ac:dyDescent="0.2">
      <c r="D105" s="35"/>
    </row>
    <row r="106" spans="4:4" customFormat="1" ht="15" customHeight="1" x14ac:dyDescent="0.2">
      <c r="D106" s="35"/>
    </row>
    <row r="107" spans="4:4" customFormat="1" ht="15" customHeight="1" x14ac:dyDescent="0.2">
      <c r="D107" s="35"/>
    </row>
    <row r="108" spans="4:4" customFormat="1" ht="15" customHeight="1" x14ac:dyDescent="0.2">
      <c r="D108" s="35"/>
    </row>
    <row r="109" spans="4:4" customFormat="1" ht="15" customHeight="1" x14ac:dyDescent="0.2">
      <c r="D109" s="35"/>
    </row>
    <row r="110" spans="4:4" customFormat="1" ht="15" customHeight="1" x14ac:dyDescent="0.2">
      <c r="D110" s="35"/>
    </row>
    <row r="111" spans="4:4" customFormat="1" ht="15" customHeight="1" x14ac:dyDescent="0.2">
      <c r="D111" s="35"/>
    </row>
    <row r="112" spans="4:4" customFormat="1" ht="15" customHeight="1" x14ac:dyDescent="0.2">
      <c r="D112" s="35"/>
    </row>
    <row r="113" spans="4:4" customFormat="1" ht="15" customHeight="1" x14ac:dyDescent="0.2">
      <c r="D113" s="35"/>
    </row>
    <row r="114" spans="4:4" customFormat="1" ht="15" customHeight="1" x14ac:dyDescent="0.2">
      <c r="D114" s="35"/>
    </row>
    <row r="115" spans="4:4" customFormat="1" ht="15" customHeight="1" x14ac:dyDescent="0.2">
      <c r="D115" s="35"/>
    </row>
    <row r="116" spans="4:4" customFormat="1" ht="15" customHeight="1" x14ac:dyDescent="0.2">
      <c r="D116" s="35"/>
    </row>
    <row r="117" spans="4:4" customFormat="1" ht="15" customHeight="1" x14ac:dyDescent="0.2">
      <c r="D117" s="35"/>
    </row>
    <row r="118" spans="4:4" customFormat="1" ht="15" customHeight="1" x14ac:dyDescent="0.2">
      <c r="D118" s="35"/>
    </row>
    <row r="119" spans="4:4" customFormat="1" ht="15" customHeight="1" x14ac:dyDescent="0.2">
      <c r="D119" s="35"/>
    </row>
    <row r="120" spans="4:4" customFormat="1" ht="15" customHeight="1" x14ac:dyDescent="0.2">
      <c r="D120" s="35"/>
    </row>
    <row r="121" spans="4:4" customFormat="1" ht="15" customHeight="1" x14ac:dyDescent="0.2">
      <c r="D121" s="35"/>
    </row>
    <row r="122" spans="4:4" customFormat="1" ht="15" customHeight="1" x14ac:dyDescent="0.2">
      <c r="D122" s="35"/>
    </row>
  </sheetData>
  <sortState ref="E5:G18">
    <sortCondition descending="1" ref="E5:E18"/>
  </sortState>
  <mergeCells count="4">
    <mergeCell ref="B48:E48"/>
    <mergeCell ref="B49:E49"/>
    <mergeCell ref="B2:E2"/>
    <mergeCell ref="B47:E47"/>
  </mergeCells>
  <hyperlinks>
    <hyperlink ref="E1" location="Indice!A1" display="[índice Ç]"/>
    <hyperlink ref="B47" display="https://www-genesis.destatis.de/genesis/online/data;jsessionid=FC073727B84570D27DFB5A9FAD933C7A.tomcat_GO_2_3?operation=sprachwechsel&amp;option=en / Themes / 12 Population / 127 Migration /12711 Migration statistics /12711-0001 Migration between Germany and "/>
    <hyperlink ref="B49" r:id="rId1"/>
  </hyperlinks>
  <pageMargins left="0.7" right="0.7" top="0.75" bottom="0.75" header="0.3" footer="0.3"/>
  <ignoredErrors>
    <ignoredError sqref="B4 B45 B43:B44 B38:B42 B31:B37 B21:B30 B5:B20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:J7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30.83203125" style="115" customWidth="1"/>
    <col min="4" max="4" width="12.83203125" customWidth="1"/>
    <col min="11" max="16384" width="12.83203125" style="2"/>
  </cols>
  <sheetData>
    <row r="1" spans="1:10" ht="30" customHeight="1" x14ac:dyDescent="0.2">
      <c r="A1" s="3" t="s">
        <v>3</v>
      </c>
      <c r="B1" s="4" t="s">
        <v>4</v>
      </c>
      <c r="C1" s="129" t="s">
        <v>5</v>
      </c>
      <c r="G1" s="2"/>
      <c r="H1" s="2"/>
      <c r="I1" s="2"/>
      <c r="J1" s="2"/>
    </row>
    <row r="2" spans="1:10" ht="60" customHeight="1" thickBot="1" x14ac:dyDescent="0.25">
      <c r="B2" s="463" t="s">
        <v>452</v>
      </c>
      <c r="C2" s="463"/>
    </row>
    <row r="3" spans="1:10" ht="30" customHeight="1" x14ac:dyDescent="0.2">
      <c r="A3"/>
      <c r="B3" s="53" t="s">
        <v>246</v>
      </c>
      <c r="C3" s="255" t="s">
        <v>268</v>
      </c>
    </row>
    <row r="4" spans="1:10" customFormat="1" ht="15" customHeight="1" x14ac:dyDescent="0.2">
      <c r="B4" s="364" t="s">
        <v>252</v>
      </c>
      <c r="C4" s="107">
        <v>1.8</v>
      </c>
    </row>
    <row r="5" spans="1:10" customFormat="1" ht="15" customHeight="1" x14ac:dyDescent="0.2">
      <c r="B5" s="25" t="s">
        <v>251</v>
      </c>
      <c r="C5" s="84">
        <v>4.4000000000000004</v>
      </c>
    </row>
    <row r="6" spans="1:10" customFormat="1" ht="15" customHeight="1" x14ac:dyDescent="0.2">
      <c r="A6" s="2"/>
      <c r="B6" s="365" t="s">
        <v>257</v>
      </c>
      <c r="C6" s="85">
        <v>4.8</v>
      </c>
    </row>
    <row r="7" spans="1:10" customFormat="1" ht="15" customHeight="1" x14ac:dyDescent="0.2">
      <c r="A7" s="2"/>
      <c r="B7" s="25" t="s">
        <v>267</v>
      </c>
      <c r="C7" s="84">
        <v>4.9000000000000004</v>
      </c>
    </row>
    <row r="8" spans="1:10" customFormat="1" ht="15" customHeight="1" x14ac:dyDescent="0.2">
      <c r="A8" s="2"/>
      <c r="B8" s="365" t="s">
        <v>264</v>
      </c>
      <c r="C8" s="85">
        <v>5.7</v>
      </c>
    </row>
    <row r="9" spans="1:10" customFormat="1" ht="15" customHeight="1" x14ac:dyDescent="0.2">
      <c r="A9" s="2"/>
      <c r="B9" s="25" t="s">
        <v>260</v>
      </c>
      <c r="C9" s="84">
        <v>6.9</v>
      </c>
    </row>
    <row r="10" spans="1:10" customFormat="1" ht="15" customHeight="1" x14ac:dyDescent="0.2">
      <c r="A10" s="12"/>
      <c r="B10" s="365" t="s">
        <v>249</v>
      </c>
      <c r="C10" s="85">
        <v>8.6999999999999993</v>
      </c>
    </row>
    <row r="11" spans="1:10" customFormat="1" ht="15" customHeight="1" x14ac:dyDescent="0.2">
      <c r="A11" s="2"/>
      <c r="B11" s="25" t="s">
        <v>255</v>
      </c>
      <c r="C11" s="84">
        <v>10.5</v>
      </c>
    </row>
    <row r="12" spans="1:10" customFormat="1" ht="15" customHeight="1" x14ac:dyDescent="0.2">
      <c r="A12" s="2"/>
      <c r="B12" s="365" t="s">
        <v>266</v>
      </c>
      <c r="C12" s="85">
        <v>10.9</v>
      </c>
    </row>
    <row r="13" spans="1:10" customFormat="1" ht="15" customHeight="1" x14ac:dyDescent="0.2">
      <c r="A13" s="2"/>
      <c r="B13" s="25" t="s">
        <v>258</v>
      </c>
      <c r="C13" s="84">
        <v>13.9</v>
      </c>
    </row>
    <row r="14" spans="1:10" customFormat="1" ht="15" customHeight="1" x14ac:dyDescent="0.2">
      <c r="A14" s="2"/>
      <c r="B14" s="26" t="s">
        <v>0</v>
      </c>
      <c r="C14" s="52">
        <v>16.3</v>
      </c>
    </row>
    <row r="15" spans="1:10" customFormat="1" ht="15" customHeight="1" x14ac:dyDescent="0.2">
      <c r="A15" s="2"/>
      <c r="B15" s="25" t="s">
        <v>256</v>
      </c>
      <c r="C15" s="84">
        <v>20</v>
      </c>
    </row>
    <row r="16" spans="1:10" customFormat="1" ht="15" customHeight="1" x14ac:dyDescent="0.2">
      <c r="A16" s="2"/>
      <c r="B16" s="365" t="s">
        <v>262</v>
      </c>
      <c r="C16" s="85">
        <v>20.5</v>
      </c>
    </row>
    <row r="17" spans="1:3" customFormat="1" ht="15" customHeight="1" x14ac:dyDescent="0.2">
      <c r="A17" s="2"/>
      <c r="B17" s="25" t="s">
        <v>265</v>
      </c>
      <c r="C17" s="84">
        <v>22.1</v>
      </c>
    </row>
    <row r="18" spans="1:3" customFormat="1" ht="15" customHeight="1" x14ac:dyDescent="0.2">
      <c r="A18" s="2"/>
      <c r="B18" s="364" t="s">
        <v>261</v>
      </c>
      <c r="C18" s="107">
        <v>22.3</v>
      </c>
    </row>
    <row r="19" spans="1:3" customFormat="1" ht="15" customHeight="1" x14ac:dyDescent="0.2">
      <c r="A19" s="2"/>
      <c r="B19" s="25" t="s">
        <v>263</v>
      </c>
      <c r="C19" s="84">
        <v>23.1</v>
      </c>
    </row>
    <row r="20" spans="1:3" customFormat="1" ht="15" customHeight="1" x14ac:dyDescent="0.2">
      <c r="A20" s="2"/>
      <c r="B20" s="26" t="s">
        <v>254</v>
      </c>
      <c r="C20" s="52">
        <v>24.2</v>
      </c>
    </row>
    <row r="21" spans="1:3" customFormat="1" ht="15" customHeight="1" x14ac:dyDescent="0.2">
      <c r="A21" s="2"/>
      <c r="B21" s="25" t="s">
        <v>253</v>
      </c>
      <c r="C21" s="84">
        <v>24.9</v>
      </c>
    </row>
    <row r="22" spans="1:3" customFormat="1" ht="15" customHeight="1" x14ac:dyDescent="0.2">
      <c r="A22" s="2"/>
      <c r="B22" s="365" t="s">
        <v>250</v>
      </c>
      <c r="C22" s="85">
        <v>27.2</v>
      </c>
    </row>
    <row r="23" spans="1:3" customFormat="1" ht="15" customHeight="1" x14ac:dyDescent="0.2">
      <c r="A23" s="2"/>
      <c r="B23" s="25" t="s">
        <v>248</v>
      </c>
      <c r="C23" s="84">
        <v>28.1</v>
      </c>
    </row>
    <row r="24" spans="1:3" customFormat="1" ht="15" customHeight="1" thickBot="1" x14ac:dyDescent="0.25">
      <c r="A24" s="2"/>
      <c r="B24" s="366" t="s">
        <v>259</v>
      </c>
      <c r="C24" s="256">
        <v>28.7</v>
      </c>
    </row>
    <row r="26" spans="1:3" customFormat="1" ht="60" customHeight="1" x14ac:dyDescent="0.2">
      <c r="A26" s="9" t="s">
        <v>8</v>
      </c>
      <c r="B26" s="450" t="s">
        <v>123</v>
      </c>
      <c r="C26" s="450"/>
    </row>
    <row r="27" spans="1:3" customFormat="1" ht="15" customHeight="1" x14ac:dyDescent="0.2">
      <c r="A27" s="13" t="s">
        <v>9</v>
      </c>
      <c r="B27" s="461" t="s">
        <v>458</v>
      </c>
      <c r="C27" s="461"/>
    </row>
    <row r="28" spans="1:3" customFormat="1" ht="15" customHeight="1" x14ac:dyDescent="0.2">
      <c r="A28" s="12" t="s">
        <v>10</v>
      </c>
      <c r="B28" s="471" t="s">
        <v>399</v>
      </c>
      <c r="C28" s="471"/>
    </row>
    <row r="63" spans="2:10" ht="15" customHeight="1" x14ac:dyDescent="0.2">
      <c r="B63" s="119" t="s">
        <v>1</v>
      </c>
      <c r="C63" s="124"/>
      <c r="J63" s="2"/>
    </row>
    <row r="64" spans="2:10" ht="15" customHeight="1" x14ac:dyDescent="0.2">
      <c r="B64" s="100">
        <v>2000</v>
      </c>
      <c r="C64" s="124"/>
      <c r="J64" s="2"/>
    </row>
    <row r="65" spans="2:10" ht="15" customHeight="1" x14ac:dyDescent="0.2">
      <c r="B65" s="61">
        <v>2001</v>
      </c>
      <c r="C65" s="124"/>
      <c r="J65" s="2"/>
    </row>
    <row r="66" spans="2:10" ht="15" customHeight="1" x14ac:dyDescent="0.2">
      <c r="B66" s="62">
        <v>2002</v>
      </c>
      <c r="C66" s="124"/>
      <c r="J66" s="2"/>
    </row>
    <row r="67" spans="2:10" ht="15" customHeight="1" x14ac:dyDescent="0.2">
      <c r="B67" s="61">
        <v>2003</v>
      </c>
      <c r="C67" s="124"/>
      <c r="J67" s="2"/>
    </row>
    <row r="68" spans="2:10" ht="15" customHeight="1" x14ac:dyDescent="0.2">
      <c r="B68" s="62">
        <v>2004</v>
      </c>
      <c r="C68" s="124"/>
      <c r="J68" s="2"/>
    </row>
    <row r="69" spans="2:10" ht="15" customHeight="1" x14ac:dyDescent="0.2">
      <c r="B69" s="61">
        <v>2005</v>
      </c>
      <c r="C69" s="124"/>
      <c r="J69" s="2"/>
    </row>
    <row r="70" spans="2:10" ht="15" customHeight="1" x14ac:dyDescent="0.2">
      <c r="B70" s="62">
        <v>2006</v>
      </c>
      <c r="C70" s="124"/>
      <c r="J70" s="2"/>
    </row>
    <row r="71" spans="2:10" ht="15" customHeight="1" x14ac:dyDescent="0.2">
      <c r="B71" s="61">
        <v>2007</v>
      </c>
      <c r="C71" s="124"/>
      <c r="J71" s="2"/>
    </row>
    <row r="72" spans="2:10" ht="15" customHeight="1" x14ac:dyDescent="0.2">
      <c r="B72" s="62">
        <v>2008</v>
      </c>
      <c r="C72" s="124"/>
      <c r="J72" s="2"/>
    </row>
    <row r="73" spans="2:10" ht="15" customHeight="1" x14ac:dyDescent="0.2">
      <c r="B73" s="61">
        <v>2009</v>
      </c>
      <c r="C73" s="124"/>
      <c r="J73" s="2"/>
    </row>
    <row r="74" spans="2:10" ht="15" customHeight="1" x14ac:dyDescent="0.2">
      <c r="B74" s="63">
        <v>2010</v>
      </c>
      <c r="C74" s="124"/>
      <c r="J74" s="2"/>
    </row>
    <row r="75" spans="2:10" ht="15" customHeight="1" x14ac:dyDescent="0.2">
      <c r="B75" s="61">
        <v>2011</v>
      </c>
      <c r="C75" s="124"/>
      <c r="J75" s="2"/>
    </row>
    <row r="76" spans="2:10" ht="15" customHeight="1" x14ac:dyDescent="0.2">
      <c r="B76" s="62">
        <v>2012</v>
      </c>
      <c r="C76" s="124"/>
      <c r="J76" s="2"/>
    </row>
    <row r="77" spans="2:10" ht="15" customHeight="1" x14ac:dyDescent="0.2">
      <c r="B77" s="61">
        <v>2013</v>
      </c>
      <c r="C77" s="124"/>
      <c r="J77" s="2"/>
    </row>
    <row r="78" spans="2:10" ht="15" customHeight="1" x14ac:dyDescent="0.2">
      <c r="B78" s="100">
        <v>2014</v>
      </c>
      <c r="C78" s="124"/>
      <c r="J78" s="2"/>
    </row>
    <row r="79" spans="2:10" ht="15" customHeight="1" thickBot="1" x14ac:dyDescent="0.25">
      <c r="B79" s="102">
        <v>2015</v>
      </c>
      <c r="C79" s="124"/>
      <c r="J79" s="2"/>
    </row>
  </sheetData>
  <mergeCells count="4">
    <mergeCell ref="B28:C28"/>
    <mergeCell ref="B26:C26"/>
    <mergeCell ref="B2:C2"/>
    <mergeCell ref="B27:C27"/>
  </mergeCells>
  <hyperlinks>
    <hyperlink ref="B26" r:id="rId1"/>
    <hyperlink ref="C1" location="Indice!A1" display="[índice Ç]"/>
    <hyperlink ref="B28" r:id="rId2" display="http://www.observatorioemigracao.pt/np4/129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4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143</v>
      </c>
      <c r="C2" s="463"/>
      <c r="D2" s="486"/>
      <c r="E2" s="486"/>
      <c r="F2" s="486"/>
    </row>
    <row r="3" spans="1:13" ht="30" customHeight="1" x14ac:dyDescent="0.2">
      <c r="A3"/>
      <c r="B3" s="185" t="s">
        <v>1</v>
      </c>
      <c r="C3" s="185" t="s">
        <v>0</v>
      </c>
      <c r="D3" s="185" t="s">
        <v>83</v>
      </c>
      <c r="E3" s="185" t="s">
        <v>14</v>
      </c>
      <c r="F3" s="440" t="s">
        <v>84</v>
      </c>
    </row>
    <row r="4" spans="1:13" customFormat="1" ht="15" customHeight="1" x14ac:dyDescent="0.2">
      <c r="B4" s="100" t="s">
        <v>35</v>
      </c>
      <c r="C4" s="99">
        <v>229</v>
      </c>
      <c r="D4" s="258">
        <v>99</v>
      </c>
      <c r="E4" s="99">
        <v>130</v>
      </c>
      <c r="F4" s="107">
        <f t="shared" ref="F4:F19" si="0">D4/E4</f>
        <v>0.7615384615384615</v>
      </c>
    </row>
    <row r="5" spans="1:13" customFormat="1" ht="15" customHeight="1" x14ac:dyDescent="0.2">
      <c r="B5" s="61" t="s">
        <v>36</v>
      </c>
      <c r="C5" s="190">
        <v>290</v>
      </c>
      <c r="D5" s="259">
        <v>125</v>
      </c>
      <c r="E5" s="190">
        <v>165</v>
      </c>
      <c r="F5" s="84">
        <f t="shared" si="0"/>
        <v>0.75757575757575757</v>
      </c>
    </row>
    <row r="6" spans="1:13" customFormat="1" ht="15" customHeight="1" x14ac:dyDescent="0.2">
      <c r="A6" s="2"/>
      <c r="B6" s="62" t="s">
        <v>37</v>
      </c>
      <c r="C6" s="189">
        <v>243</v>
      </c>
      <c r="D6" s="260">
        <v>103</v>
      </c>
      <c r="E6" s="189">
        <v>140</v>
      </c>
      <c r="F6" s="85">
        <f t="shared" si="0"/>
        <v>0.73571428571428577</v>
      </c>
    </row>
    <row r="7" spans="1:13" customFormat="1" ht="15" customHeight="1" x14ac:dyDescent="0.2">
      <c r="A7" s="2"/>
      <c r="B7" s="61" t="s">
        <v>38</v>
      </c>
      <c r="C7" s="190">
        <v>308</v>
      </c>
      <c r="D7" s="259">
        <v>142</v>
      </c>
      <c r="E7" s="190">
        <v>166</v>
      </c>
      <c r="F7" s="84">
        <f t="shared" si="0"/>
        <v>0.85542168674698793</v>
      </c>
    </row>
    <row r="8" spans="1:13" customFormat="1" ht="15" customHeight="1" x14ac:dyDescent="0.2">
      <c r="A8" s="2"/>
      <c r="B8" s="62" t="s">
        <v>39</v>
      </c>
      <c r="C8" s="189">
        <v>293</v>
      </c>
      <c r="D8" s="260">
        <v>131</v>
      </c>
      <c r="E8" s="189">
        <v>162</v>
      </c>
      <c r="F8" s="85">
        <f t="shared" si="0"/>
        <v>0.80864197530864201</v>
      </c>
    </row>
    <row r="9" spans="1:13" customFormat="1" ht="15" customHeight="1" x14ac:dyDescent="0.2">
      <c r="A9" s="2"/>
      <c r="B9" s="61" t="s">
        <v>40</v>
      </c>
      <c r="C9" s="190">
        <v>313</v>
      </c>
      <c r="D9" s="259">
        <v>137</v>
      </c>
      <c r="E9" s="190">
        <v>176</v>
      </c>
      <c r="F9" s="84">
        <f t="shared" si="0"/>
        <v>0.77840909090909094</v>
      </c>
    </row>
    <row r="10" spans="1:13" customFormat="1" ht="15" customHeight="1" x14ac:dyDescent="0.2">
      <c r="A10" s="12"/>
      <c r="B10" s="62" t="s">
        <v>41</v>
      </c>
      <c r="C10" s="189">
        <v>327</v>
      </c>
      <c r="D10" s="260">
        <v>145</v>
      </c>
      <c r="E10" s="189">
        <v>182</v>
      </c>
      <c r="F10" s="85">
        <f t="shared" si="0"/>
        <v>0.79670329670329665</v>
      </c>
    </row>
    <row r="11" spans="1:13" customFormat="1" ht="15" customHeight="1" x14ac:dyDescent="0.2">
      <c r="A11" s="2"/>
      <c r="B11" s="61" t="s">
        <v>42</v>
      </c>
      <c r="C11" s="190">
        <v>237</v>
      </c>
      <c r="D11" s="259">
        <v>113</v>
      </c>
      <c r="E11" s="190">
        <v>124</v>
      </c>
      <c r="F11" s="84">
        <f t="shared" si="0"/>
        <v>0.91129032258064513</v>
      </c>
    </row>
    <row r="12" spans="1:13" customFormat="1" ht="15" customHeight="1" x14ac:dyDescent="0.2">
      <c r="A12" s="2"/>
      <c r="B12" s="62" t="s">
        <v>43</v>
      </c>
      <c r="C12" s="189">
        <v>297</v>
      </c>
      <c r="D12" s="260">
        <v>133</v>
      </c>
      <c r="E12" s="189">
        <v>164</v>
      </c>
      <c r="F12" s="85">
        <f t="shared" si="0"/>
        <v>0.81097560975609762</v>
      </c>
    </row>
    <row r="13" spans="1:13" customFormat="1" ht="15" customHeight="1" x14ac:dyDescent="0.2">
      <c r="A13" s="2"/>
      <c r="B13" s="61" t="s">
        <v>74</v>
      </c>
      <c r="C13" s="190">
        <v>277</v>
      </c>
      <c r="D13" s="259">
        <v>140</v>
      </c>
      <c r="E13" s="190">
        <v>137</v>
      </c>
      <c r="F13" s="84">
        <f t="shared" si="0"/>
        <v>1.0218978102189782</v>
      </c>
    </row>
    <row r="14" spans="1:13" customFormat="1" ht="15" customHeight="1" x14ac:dyDescent="0.2">
      <c r="A14" s="2"/>
      <c r="B14" s="63" t="s">
        <v>75</v>
      </c>
      <c r="C14" s="54">
        <v>259</v>
      </c>
      <c r="D14" s="261">
        <v>115</v>
      </c>
      <c r="E14" s="54">
        <v>144</v>
      </c>
      <c r="F14" s="52">
        <f t="shared" si="0"/>
        <v>0.79861111111111116</v>
      </c>
    </row>
    <row r="15" spans="1:13" customFormat="1" ht="15" customHeight="1" x14ac:dyDescent="0.2">
      <c r="A15" s="2"/>
      <c r="B15" s="61" t="s">
        <v>76</v>
      </c>
      <c r="C15" s="190">
        <v>376</v>
      </c>
      <c r="D15" s="259">
        <v>178</v>
      </c>
      <c r="E15" s="190">
        <v>198</v>
      </c>
      <c r="F15" s="84">
        <f t="shared" si="0"/>
        <v>0.89898989898989901</v>
      </c>
    </row>
    <row r="16" spans="1:13" customFormat="1" ht="15" customHeight="1" x14ac:dyDescent="0.2">
      <c r="A16" s="2"/>
      <c r="B16" s="62" t="s">
        <v>77</v>
      </c>
      <c r="C16" s="189">
        <v>444</v>
      </c>
      <c r="D16" s="260">
        <v>219</v>
      </c>
      <c r="E16" s="189">
        <v>225</v>
      </c>
      <c r="F16" s="85">
        <f t="shared" si="0"/>
        <v>0.97333333333333338</v>
      </c>
    </row>
    <row r="17" spans="1:6" customFormat="1" ht="15" customHeight="1" x14ac:dyDescent="0.2">
      <c r="A17" s="2"/>
      <c r="B17" s="61" t="s">
        <v>78</v>
      </c>
      <c r="C17" s="190">
        <v>510</v>
      </c>
      <c r="D17" s="259">
        <v>266</v>
      </c>
      <c r="E17" s="190">
        <v>244</v>
      </c>
      <c r="F17" s="84">
        <f t="shared" si="0"/>
        <v>1.0901639344262295</v>
      </c>
    </row>
    <row r="18" spans="1:6" customFormat="1" ht="15" customHeight="1" x14ac:dyDescent="0.2">
      <c r="A18" s="2"/>
      <c r="B18" s="100" t="s">
        <v>79</v>
      </c>
      <c r="C18" s="99">
        <v>578</v>
      </c>
      <c r="D18" s="258">
        <v>288</v>
      </c>
      <c r="E18" s="99">
        <v>290</v>
      </c>
      <c r="F18" s="107">
        <f t="shared" si="0"/>
        <v>0.99310344827586206</v>
      </c>
    </row>
    <row r="19" spans="1:6" customFormat="1" ht="15" customHeight="1" thickBot="1" x14ac:dyDescent="0.25">
      <c r="A19" s="2"/>
      <c r="B19" s="102" t="s">
        <v>80</v>
      </c>
      <c r="C19" s="237">
        <v>701</v>
      </c>
      <c r="D19" s="262">
        <v>349</v>
      </c>
      <c r="E19" s="237">
        <v>352</v>
      </c>
      <c r="F19" s="108">
        <f t="shared" si="0"/>
        <v>0.99147727272727271</v>
      </c>
    </row>
    <row r="21" spans="1:6" customFormat="1" ht="90" customHeight="1" x14ac:dyDescent="0.2">
      <c r="A21" s="9" t="s">
        <v>8</v>
      </c>
      <c r="B21" s="450" t="s">
        <v>144</v>
      </c>
      <c r="C21" s="450"/>
      <c r="D21" s="468"/>
      <c r="E21" s="468"/>
      <c r="F21" s="468"/>
    </row>
    <row r="22" spans="1:6" customFormat="1" ht="15" customHeight="1" x14ac:dyDescent="0.2">
      <c r="A22" s="13" t="s">
        <v>9</v>
      </c>
      <c r="B22" s="461" t="s">
        <v>458</v>
      </c>
      <c r="C22" s="461"/>
      <c r="D22" s="467"/>
      <c r="E22" s="467"/>
      <c r="F22" s="467"/>
    </row>
    <row r="23" spans="1:6" customFormat="1" ht="15" customHeight="1" x14ac:dyDescent="0.2">
      <c r="A23" s="12" t="s">
        <v>10</v>
      </c>
      <c r="B23" s="471" t="s">
        <v>399</v>
      </c>
      <c r="C23" s="471"/>
      <c r="D23" s="487"/>
      <c r="E23" s="487"/>
      <c r="F23" s="487"/>
    </row>
  </sheetData>
  <mergeCells count="4">
    <mergeCell ref="B23:F23"/>
    <mergeCell ref="B2:F2"/>
    <mergeCell ref="B21:F21"/>
    <mergeCell ref="B22:F22"/>
  </mergeCells>
  <hyperlinks>
    <hyperlink ref="B23" r:id="rId1" display="http://www.observatorioemigracao.pt/np4/1291"/>
    <hyperlink ref="B21" display="https://www-genesis.destatis.de/genesis/online/data;jsessionid=FC073727B84570D27DFB5A9FAD933C7A.tomcat_GO_2_3?operation=sprachwechsel&amp;option=en Themes / 12 Population / 125 Naturalisation of foreigners, foreigners / 12511 Naturalisation statistics / 12511"/>
    <hyperlink ref="F1" location="Indice!A1" display="[índice Ç]"/>
  </hyperlinks>
  <pageMargins left="0.7" right="0.7" top="0.75" bottom="0.75" header="0.3" footer="0.3"/>
  <ignoredErrors>
    <ignoredError sqref="B4:B1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8" width="15.83203125" style="2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257"/>
      <c r="E1" s="4"/>
      <c r="F1" s="257"/>
      <c r="G1" s="5"/>
      <c r="H1" s="7" t="s">
        <v>5</v>
      </c>
      <c r="L1" s="2"/>
      <c r="M1" s="2"/>
      <c r="N1" s="2"/>
      <c r="O1" s="2"/>
    </row>
    <row r="2" spans="1:15" ht="45" customHeight="1" thickBot="1" x14ac:dyDescent="0.25">
      <c r="B2" s="463" t="s">
        <v>145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58</v>
      </c>
      <c r="C3" s="506" t="s">
        <v>0</v>
      </c>
      <c r="D3" s="507"/>
      <c r="E3" s="506" t="s">
        <v>13</v>
      </c>
      <c r="F3" s="507"/>
      <c r="G3" s="506" t="s">
        <v>14</v>
      </c>
      <c r="H3" s="510"/>
    </row>
    <row r="4" spans="1:15" ht="30" customHeight="1" x14ac:dyDescent="0.2">
      <c r="A4"/>
      <c r="B4" s="480"/>
      <c r="C4" s="39" t="s">
        <v>6</v>
      </c>
      <c r="D4" s="263" t="s">
        <v>61</v>
      </c>
      <c r="E4" s="79" t="s">
        <v>6</v>
      </c>
      <c r="F4" s="263" t="s">
        <v>61</v>
      </c>
      <c r="G4" s="39" t="s">
        <v>6</v>
      </c>
      <c r="H4" s="184" t="s">
        <v>61</v>
      </c>
    </row>
    <row r="5" spans="1:15" customFormat="1" ht="15" customHeight="1" x14ac:dyDescent="0.2">
      <c r="B5" s="364" t="s">
        <v>241</v>
      </c>
      <c r="C5" s="223">
        <v>3</v>
      </c>
      <c r="D5" s="270">
        <f>C5/701*100</f>
        <v>0.42796005706134094</v>
      </c>
      <c r="E5" s="223">
        <v>2</v>
      </c>
      <c r="F5" s="270">
        <f>E5/349*100</f>
        <v>0.57306590257879653</v>
      </c>
      <c r="G5" s="223">
        <v>1</v>
      </c>
      <c r="H5" s="224">
        <f>G5/352*100</f>
        <v>0.28409090909090912</v>
      </c>
    </row>
    <row r="6" spans="1:15" customFormat="1" ht="15" customHeight="1" x14ac:dyDescent="0.2">
      <c r="B6" s="25" t="s">
        <v>404</v>
      </c>
      <c r="C6" s="225">
        <v>6</v>
      </c>
      <c r="D6" s="271">
        <f t="shared" ref="D6:D15" si="0">C6/701*100</f>
        <v>0.85592011412268187</v>
      </c>
      <c r="E6" s="225">
        <v>2</v>
      </c>
      <c r="F6" s="271">
        <f t="shared" ref="F6:F15" si="1">E6/349*100</f>
        <v>0.57306590257879653</v>
      </c>
      <c r="G6" s="225">
        <v>4</v>
      </c>
      <c r="H6" s="226">
        <f t="shared" ref="H6:H15" si="2">G6/352*100</f>
        <v>1.1363636363636365</v>
      </c>
    </row>
    <row r="7" spans="1:15" customFormat="1" ht="15" customHeight="1" x14ac:dyDescent="0.2">
      <c r="A7" s="2"/>
      <c r="B7" s="436" t="s">
        <v>405</v>
      </c>
      <c r="C7" s="227">
        <v>30</v>
      </c>
      <c r="D7" s="272">
        <f t="shared" si="0"/>
        <v>4.2796005706134093</v>
      </c>
      <c r="E7" s="227">
        <v>15</v>
      </c>
      <c r="F7" s="272">
        <f t="shared" si="1"/>
        <v>4.2979942693409736</v>
      </c>
      <c r="G7" s="227">
        <v>15</v>
      </c>
      <c r="H7" s="228">
        <f t="shared" si="2"/>
        <v>4.2613636363636358</v>
      </c>
    </row>
    <row r="8" spans="1:15" customFormat="1" ht="15" customHeight="1" x14ac:dyDescent="0.2">
      <c r="A8" s="2"/>
      <c r="B8" s="25" t="s">
        <v>403</v>
      </c>
      <c r="C8" s="225">
        <v>103</v>
      </c>
      <c r="D8" s="271">
        <f t="shared" si="0"/>
        <v>14.693295292439373</v>
      </c>
      <c r="E8" s="225">
        <v>53</v>
      </c>
      <c r="F8" s="271">
        <f t="shared" si="1"/>
        <v>15.18624641833811</v>
      </c>
      <c r="G8" s="225">
        <v>50</v>
      </c>
      <c r="H8" s="226">
        <f t="shared" si="2"/>
        <v>14.204545454545455</v>
      </c>
    </row>
    <row r="9" spans="1:15" customFormat="1" ht="15" customHeight="1" x14ac:dyDescent="0.2">
      <c r="A9" s="2"/>
      <c r="B9" s="365" t="s">
        <v>406</v>
      </c>
      <c r="C9" s="227">
        <v>79</v>
      </c>
      <c r="D9" s="272">
        <f t="shared" si="0"/>
        <v>11.269614835948644</v>
      </c>
      <c r="E9" s="227">
        <v>37</v>
      </c>
      <c r="F9" s="272">
        <f t="shared" si="1"/>
        <v>10.601719197707736</v>
      </c>
      <c r="G9" s="227">
        <v>42</v>
      </c>
      <c r="H9" s="228">
        <f t="shared" si="2"/>
        <v>11.931818181818182</v>
      </c>
    </row>
    <row r="10" spans="1:15" customFormat="1" ht="15" customHeight="1" x14ac:dyDescent="0.2">
      <c r="A10" s="2"/>
      <c r="B10" s="25" t="s">
        <v>407</v>
      </c>
      <c r="C10" s="225">
        <v>152</v>
      </c>
      <c r="D10" s="271">
        <f t="shared" si="0"/>
        <v>21.683309557774606</v>
      </c>
      <c r="E10" s="225">
        <v>81</v>
      </c>
      <c r="F10" s="271">
        <f t="shared" si="1"/>
        <v>23.209169054441261</v>
      </c>
      <c r="G10" s="225">
        <v>71</v>
      </c>
      <c r="H10" s="226">
        <f t="shared" si="2"/>
        <v>20.170454545454543</v>
      </c>
    </row>
    <row r="11" spans="1:15" customFormat="1" ht="15" customHeight="1" x14ac:dyDescent="0.2">
      <c r="A11" s="12"/>
      <c r="B11" s="365" t="s">
        <v>408</v>
      </c>
      <c r="C11" s="227">
        <v>153</v>
      </c>
      <c r="D11" s="272">
        <f t="shared" si="0"/>
        <v>21.825962910128389</v>
      </c>
      <c r="E11" s="227">
        <v>83</v>
      </c>
      <c r="F11" s="272">
        <f t="shared" si="1"/>
        <v>23.782234957020059</v>
      </c>
      <c r="G11" s="227">
        <v>70</v>
      </c>
      <c r="H11" s="228">
        <f t="shared" si="2"/>
        <v>19.886363636363637</v>
      </c>
    </row>
    <row r="12" spans="1:15" customFormat="1" ht="15" customHeight="1" x14ac:dyDescent="0.2">
      <c r="A12" s="2"/>
      <c r="B12" s="25" t="s">
        <v>409</v>
      </c>
      <c r="C12" s="225">
        <v>134</v>
      </c>
      <c r="D12" s="271">
        <f t="shared" si="0"/>
        <v>19.115549215406563</v>
      </c>
      <c r="E12" s="225">
        <v>60</v>
      </c>
      <c r="F12" s="271">
        <f t="shared" si="1"/>
        <v>17.191977077363894</v>
      </c>
      <c r="G12" s="225">
        <v>74</v>
      </c>
      <c r="H12" s="226">
        <f t="shared" si="2"/>
        <v>21.022727272727273</v>
      </c>
    </row>
    <row r="13" spans="1:15" customFormat="1" ht="15" customHeight="1" x14ac:dyDescent="0.2">
      <c r="A13" s="2"/>
      <c r="B13" s="365" t="s">
        <v>410</v>
      </c>
      <c r="C13" s="227">
        <v>23</v>
      </c>
      <c r="D13" s="272">
        <f t="shared" si="0"/>
        <v>3.2810271041369474</v>
      </c>
      <c r="E13" s="227">
        <v>9</v>
      </c>
      <c r="F13" s="272">
        <f t="shared" si="1"/>
        <v>2.5787965616045847</v>
      </c>
      <c r="G13" s="227">
        <v>14</v>
      </c>
      <c r="H13" s="228">
        <f t="shared" si="2"/>
        <v>3.9772727272727271</v>
      </c>
    </row>
    <row r="14" spans="1:15" customFormat="1" ht="15" customHeight="1" x14ac:dyDescent="0.2">
      <c r="A14" s="2"/>
      <c r="B14" s="25" t="s">
        <v>411</v>
      </c>
      <c r="C14" s="225">
        <v>16</v>
      </c>
      <c r="D14" s="271">
        <f t="shared" si="0"/>
        <v>2.2824536376604851</v>
      </c>
      <c r="E14" s="225">
        <v>6</v>
      </c>
      <c r="F14" s="271">
        <f t="shared" si="1"/>
        <v>1.7191977077363898</v>
      </c>
      <c r="G14" s="225">
        <v>10</v>
      </c>
      <c r="H14" s="226">
        <f t="shared" si="2"/>
        <v>2.8409090909090908</v>
      </c>
    </row>
    <row r="15" spans="1:15" customFormat="1" ht="15" customHeight="1" x14ac:dyDescent="0.2">
      <c r="A15" s="2"/>
      <c r="B15" s="26" t="s">
        <v>269</v>
      </c>
      <c r="C15" s="249">
        <v>2</v>
      </c>
      <c r="D15" s="203">
        <f t="shared" si="0"/>
        <v>0.28530670470756064</v>
      </c>
      <c r="E15" s="249">
        <v>1</v>
      </c>
      <c r="F15" s="203">
        <f t="shared" si="1"/>
        <v>0.28653295128939826</v>
      </c>
      <c r="G15" s="249">
        <v>1</v>
      </c>
      <c r="H15" s="206">
        <f t="shared" si="2"/>
        <v>0.28409090909090912</v>
      </c>
    </row>
    <row r="16" spans="1:15" customFormat="1" ht="15" customHeight="1" x14ac:dyDescent="0.2">
      <c r="A16" s="2"/>
      <c r="B16" s="25" t="s">
        <v>0</v>
      </c>
      <c r="C16" s="225">
        <v>701</v>
      </c>
      <c r="D16" s="271">
        <f>C16/701*100</f>
        <v>100</v>
      </c>
      <c r="E16" s="225">
        <v>349</v>
      </c>
      <c r="F16" s="271">
        <f>E16/349*100</f>
        <v>100</v>
      </c>
      <c r="G16" s="225">
        <v>352</v>
      </c>
      <c r="H16" s="226">
        <f>G16/352*100</f>
        <v>100</v>
      </c>
    </row>
    <row r="17" spans="1:8" customFormat="1" ht="15" customHeight="1" thickBot="1" x14ac:dyDescent="0.25">
      <c r="A17" s="2"/>
      <c r="B17" s="391" t="s">
        <v>270</v>
      </c>
      <c r="C17" s="511">
        <v>34.200000000000003</v>
      </c>
      <c r="D17" s="512"/>
      <c r="E17" s="511">
        <v>33.6</v>
      </c>
      <c r="F17" s="512"/>
      <c r="G17" s="511">
        <v>34.799999999999997</v>
      </c>
      <c r="H17" s="513"/>
    </row>
    <row r="19" spans="1:8" customFormat="1" ht="45" customHeight="1" x14ac:dyDescent="0.2">
      <c r="A19" s="9" t="s">
        <v>8</v>
      </c>
      <c r="B19" s="450" t="s">
        <v>146</v>
      </c>
      <c r="C19" s="450"/>
      <c r="D19" s="450"/>
      <c r="E19" s="450"/>
      <c r="F19" s="468"/>
      <c r="G19" s="468"/>
      <c r="H19" s="468"/>
    </row>
    <row r="20" spans="1:8" customFormat="1" ht="15" customHeight="1" x14ac:dyDescent="0.2">
      <c r="A20" s="13" t="s">
        <v>9</v>
      </c>
      <c r="B20" s="461" t="s">
        <v>458</v>
      </c>
      <c r="C20" s="461"/>
      <c r="D20" s="461"/>
      <c r="E20" s="461"/>
      <c r="F20" s="467"/>
      <c r="G20" s="467"/>
      <c r="H20" s="467"/>
    </row>
    <row r="21" spans="1:8" customFormat="1" ht="15" customHeight="1" x14ac:dyDescent="0.2">
      <c r="A21" s="12" t="s">
        <v>10</v>
      </c>
      <c r="B21" s="471" t="s">
        <v>399</v>
      </c>
      <c r="C21" s="471"/>
      <c r="D21" s="471"/>
      <c r="E21" s="471"/>
      <c r="F21" s="487"/>
      <c r="G21" s="487"/>
      <c r="H21" s="487"/>
    </row>
  </sheetData>
  <mergeCells count="11">
    <mergeCell ref="E3:F3"/>
    <mergeCell ref="B21:H21"/>
    <mergeCell ref="B2:H2"/>
    <mergeCell ref="B3:B4"/>
    <mergeCell ref="G3:H3"/>
    <mergeCell ref="B19:H19"/>
    <mergeCell ref="B20:H20"/>
    <mergeCell ref="C17:D17"/>
    <mergeCell ref="E17:F17"/>
    <mergeCell ref="G17:H17"/>
    <mergeCell ref="C3:D3"/>
  </mergeCells>
  <hyperlinks>
    <hyperlink ref="B21" r:id="rId1" display="http://www.observatorioemigracao.pt/np4/1291"/>
    <hyperlink ref="H1" location="Indice!A1" display="[índice Ç]"/>
    <hyperlink ref="B19" r:id="rId2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8" width="15.83203125" style="2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195"/>
      <c r="E1" s="5"/>
      <c r="F1" s="257"/>
      <c r="G1" s="5"/>
      <c r="H1" s="7" t="s">
        <v>5</v>
      </c>
      <c r="L1" s="2"/>
      <c r="M1" s="2"/>
      <c r="N1" s="2"/>
      <c r="O1" s="2"/>
    </row>
    <row r="2" spans="1:15" ht="45" customHeight="1" thickBot="1" x14ac:dyDescent="0.25">
      <c r="B2" s="463" t="s">
        <v>147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112</v>
      </c>
      <c r="C3" s="481" t="s">
        <v>0</v>
      </c>
      <c r="D3" s="482"/>
      <c r="E3" s="481" t="s">
        <v>13</v>
      </c>
      <c r="F3" s="482"/>
      <c r="G3" s="481" t="s">
        <v>14</v>
      </c>
      <c r="H3" s="499"/>
    </row>
    <row r="4" spans="1:15" ht="30" customHeight="1" x14ac:dyDescent="0.2">
      <c r="A4"/>
      <c r="B4" s="480" t="s">
        <v>112</v>
      </c>
      <c r="C4" s="79" t="s">
        <v>6</v>
      </c>
      <c r="D4" s="255" t="s">
        <v>61</v>
      </c>
      <c r="E4" s="39" t="s">
        <v>6</v>
      </c>
      <c r="F4" s="266" t="s">
        <v>61</v>
      </c>
      <c r="G4" s="59" t="s">
        <v>6</v>
      </c>
      <c r="H4" s="179" t="s">
        <v>61</v>
      </c>
    </row>
    <row r="5" spans="1:15" customFormat="1" ht="15" customHeight="1" x14ac:dyDescent="0.2">
      <c r="B5" s="364" t="s">
        <v>271</v>
      </c>
      <c r="C5" s="223">
        <v>379</v>
      </c>
      <c r="D5" s="224">
        <f>C5/701*100</f>
        <v>54.06562054208274</v>
      </c>
      <c r="E5" s="223">
        <v>199</v>
      </c>
      <c r="F5" s="270">
        <f>E5/349*100</f>
        <v>57.020057306590253</v>
      </c>
      <c r="G5" s="223">
        <v>180</v>
      </c>
      <c r="H5" s="224">
        <f>G5/352*100</f>
        <v>51.136363636363633</v>
      </c>
    </row>
    <row r="6" spans="1:15" customFormat="1" ht="15" customHeight="1" x14ac:dyDescent="0.2">
      <c r="B6" s="25" t="s">
        <v>272</v>
      </c>
      <c r="C6" s="225">
        <v>261</v>
      </c>
      <c r="D6" s="226">
        <f t="shared" ref="D6:D9" si="0">C6/701*100</f>
        <v>37.232524964336662</v>
      </c>
      <c r="E6" s="225">
        <v>124</v>
      </c>
      <c r="F6" s="271">
        <f t="shared" ref="F6:F9" si="1">E6/349*100</f>
        <v>35.53008595988539</v>
      </c>
      <c r="G6" s="225">
        <v>137</v>
      </c>
      <c r="H6" s="226">
        <f t="shared" ref="H6:H9" si="2">G6/352*100</f>
        <v>38.920454545454547</v>
      </c>
    </row>
    <row r="7" spans="1:15" customFormat="1" ht="15" customHeight="1" x14ac:dyDescent="0.2">
      <c r="A7" s="2"/>
      <c r="B7" s="365" t="s">
        <v>273</v>
      </c>
      <c r="C7" s="227">
        <v>5</v>
      </c>
      <c r="D7" s="228">
        <f t="shared" si="0"/>
        <v>0.71326676176890158</v>
      </c>
      <c r="E7" s="227">
        <v>1</v>
      </c>
      <c r="F7" s="272">
        <f t="shared" si="1"/>
        <v>0.28653295128939826</v>
      </c>
      <c r="G7" s="227">
        <v>4</v>
      </c>
      <c r="H7" s="228">
        <f t="shared" si="2"/>
        <v>1.1363636363636365</v>
      </c>
    </row>
    <row r="8" spans="1:15" customFormat="1" ht="15" customHeight="1" x14ac:dyDescent="0.2">
      <c r="A8" s="2"/>
      <c r="B8" s="25" t="s">
        <v>274</v>
      </c>
      <c r="C8" s="225">
        <v>52</v>
      </c>
      <c r="D8" s="226">
        <f t="shared" si="0"/>
        <v>7.4179743223965771</v>
      </c>
      <c r="E8" s="225">
        <v>21</v>
      </c>
      <c r="F8" s="271">
        <f t="shared" si="1"/>
        <v>6.0171919770773634</v>
      </c>
      <c r="G8" s="225">
        <v>31</v>
      </c>
      <c r="H8" s="226">
        <f t="shared" si="2"/>
        <v>8.8068181818181817</v>
      </c>
    </row>
    <row r="9" spans="1:15" customFormat="1" ht="15" customHeight="1" x14ac:dyDescent="0.2">
      <c r="A9" s="2"/>
      <c r="B9" s="365" t="s">
        <v>118</v>
      </c>
      <c r="C9" s="227">
        <v>4</v>
      </c>
      <c r="D9" s="228">
        <f t="shared" si="0"/>
        <v>0.57061340941512129</v>
      </c>
      <c r="E9" s="227">
        <v>4</v>
      </c>
      <c r="F9" s="272">
        <f t="shared" si="1"/>
        <v>1.1461318051575931</v>
      </c>
      <c r="G9" s="227">
        <v>0</v>
      </c>
      <c r="H9" s="228">
        <f t="shared" si="2"/>
        <v>0</v>
      </c>
    </row>
    <row r="10" spans="1:15" customFormat="1" ht="15" customHeight="1" thickBot="1" x14ac:dyDescent="0.25">
      <c r="A10" s="2"/>
      <c r="B10" s="312" t="s">
        <v>0</v>
      </c>
      <c r="C10" s="229">
        <v>701</v>
      </c>
      <c r="D10" s="230">
        <f>C10/701*100</f>
        <v>100</v>
      </c>
      <c r="E10" s="229">
        <v>349</v>
      </c>
      <c r="F10" s="280">
        <f>E10/349*100</f>
        <v>100</v>
      </c>
      <c r="G10" s="229">
        <v>352</v>
      </c>
      <c r="H10" s="230">
        <f>G10/352*100</f>
        <v>100</v>
      </c>
    </row>
    <row r="12" spans="1:15" customFormat="1" ht="45" customHeight="1" x14ac:dyDescent="0.2">
      <c r="A12" s="9" t="s">
        <v>8</v>
      </c>
      <c r="B12" s="450" t="s">
        <v>148</v>
      </c>
      <c r="C12" s="450"/>
      <c r="D12" s="450"/>
      <c r="E12" s="450"/>
      <c r="F12" s="468"/>
      <c r="G12" s="468"/>
      <c r="H12" s="468"/>
    </row>
    <row r="13" spans="1:15" customFormat="1" ht="15" customHeight="1" x14ac:dyDescent="0.2">
      <c r="A13" s="13" t="s">
        <v>9</v>
      </c>
      <c r="B13" s="461" t="s">
        <v>458</v>
      </c>
      <c r="C13" s="461"/>
      <c r="D13" s="461"/>
      <c r="E13" s="461"/>
      <c r="F13" s="467"/>
      <c r="G13" s="467"/>
      <c r="H13" s="467"/>
    </row>
    <row r="14" spans="1:15" customFormat="1" ht="15" customHeight="1" x14ac:dyDescent="0.2">
      <c r="A14" s="12" t="s">
        <v>10</v>
      </c>
      <c r="B14" s="471" t="s">
        <v>399</v>
      </c>
      <c r="C14" s="471"/>
      <c r="D14" s="471"/>
      <c r="E14" s="471"/>
      <c r="F14" s="487"/>
      <c r="G14" s="487"/>
      <c r="H14" s="487"/>
    </row>
  </sheetData>
  <mergeCells count="8">
    <mergeCell ref="B14:H14"/>
    <mergeCell ref="B2:H2"/>
    <mergeCell ref="B3:B4"/>
    <mergeCell ref="G3:H3"/>
    <mergeCell ref="B12:H12"/>
    <mergeCell ref="B13:H13"/>
    <mergeCell ref="C3:D3"/>
    <mergeCell ref="E3:F3"/>
  </mergeCells>
  <hyperlinks>
    <hyperlink ref="B14" r:id="rId1" display="http://www.observatorioemigracao.pt/np4/1291"/>
    <hyperlink ref="H1" location="Indice!A1" display="[índice Ç]"/>
    <hyperlink ref="B12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4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149</v>
      </c>
      <c r="C2" s="486"/>
      <c r="D2" s="486"/>
    </row>
    <row r="3" spans="1:11" ht="30" customHeight="1" x14ac:dyDescent="0.2">
      <c r="A3"/>
      <c r="B3" s="392" t="s">
        <v>182</v>
      </c>
      <c r="C3" s="440" t="s">
        <v>6</v>
      </c>
      <c r="D3" s="439" t="s">
        <v>61</v>
      </c>
    </row>
    <row r="4" spans="1:11" customFormat="1" ht="15" customHeight="1" x14ac:dyDescent="0.2">
      <c r="B4" s="364" t="s">
        <v>275</v>
      </c>
      <c r="C4" s="373">
        <v>8</v>
      </c>
      <c r="D4" s="224">
        <f>C4/700*100</f>
        <v>1.1428571428571428</v>
      </c>
    </row>
    <row r="5" spans="1:11" customFormat="1" ht="15" customHeight="1" x14ac:dyDescent="0.2">
      <c r="B5" s="432" t="s">
        <v>426</v>
      </c>
      <c r="C5" s="374">
        <v>18</v>
      </c>
      <c r="D5" s="226">
        <f t="shared" ref="D5:D9" si="0">C5/700*100</f>
        <v>2.5714285714285712</v>
      </c>
    </row>
    <row r="6" spans="1:11" customFormat="1" ht="15" customHeight="1" x14ac:dyDescent="0.2">
      <c r="A6" s="2"/>
      <c r="B6" s="436" t="s">
        <v>427</v>
      </c>
      <c r="C6" s="375">
        <v>94</v>
      </c>
      <c r="D6" s="228">
        <f t="shared" si="0"/>
        <v>13.428571428571429</v>
      </c>
    </row>
    <row r="7" spans="1:11" customFormat="1" ht="15" customHeight="1" x14ac:dyDescent="0.2">
      <c r="A7" s="2"/>
      <c r="B7" s="432" t="s">
        <v>403</v>
      </c>
      <c r="C7" s="374">
        <v>136</v>
      </c>
      <c r="D7" s="226">
        <f t="shared" si="0"/>
        <v>19.428571428571427</v>
      </c>
    </row>
    <row r="8" spans="1:11" customFormat="1" ht="15" customHeight="1" x14ac:dyDescent="0.2">
      <c r="A8" s="2"/>
      <c r="B8" s="365" t="s">
        <v>276</v>
      </c>
      <c r="C8" s="375">
        <v>444</v>
      </c>
      <c r="D8" s="228">
        <f t="shared" si="0"/>
        <v>63.428571428571423</v>
      </c>
    </row>
    <row r="9" spans="1:11" customFormat="1" ht="15" customHeight="1" x14ac:dyDescent="0.2">
      <c r="A9" s="2"/>
      <c r="B9" s="25" t="s">
        <v>0</v>
      </c>
      <c r="C9" s="374">
        <v>700</v>
      </c>
      <c r="D9" s="226">
        <f t="shared" si="0"/>
        <v>100</v>
      </c>
    </row>
    <row r="10" spans="1:11" customFormat="1" ht="15" customHeight="1" thickBot="1" x14ac:dyDescent="0.25">
      <c r="A10" s="12"/>
      <c r="B10" s="366" t="s">
        <v>245</v>
      </c>
      <c r="C10" s="514">
        <v>24.6</v>
      </c>
      <c r="D10" s="514"/>
    </row>
    <row r="12" spans="1:11" customFormat="1" ht="45" customHeight="1" x14ac:dyDescent="0.2">
      <c r="A12" s="9" t="s">
        <v>8</v>
      </c>
      <c r="B12" s="450" t="s">
        <v>150</v>
      </c>
      <c r="C12" s="468"/>
      <c r="D12" s="468"/>
    </row>
    <row r="13" spans="1:11" customFormat="1" ht="15" customHeight="1" x14ac:dyDescent="0.2">
      <c r="A13" s="13" t="s">
        <v>9</v>
      </c>
      <c r="B13" s="461" t="s">
        <v>458</v>
      </c>
      <c r="C13" s="467"/>
      <c r="D13" s="467"/>
    </row>
    <row r="14" spans="1:11" customFormat="1" ht="15" customHeight="1" x14ac:dyDescent="0.2">
      <c r="A14" s="12" t="s">
        <v>10</v>
      </c>
      <c r="B14" s="471" t="s">
        <v>399</v>
      </c>
      <c r="C14" s="487"/>
      <c r="D14" s="487"/>
    </row>
  </sheetData>
  <mergeCells count="5">
    <mergeCell ref="B14:D14"/>
    <mergeCell ref="B2:D2"/>
    <mergeCell ref="B12:D12"/>
    <mergeCell ref="B13:D13"/>
    <mergeCell ref="C10:D10"/>
  </mergeCells>
  <hyperlinks>
    <hyperlink ref="B14" r:id="rId1" display="http://www.observatorioemigracao.pt/np4/1291"/>
    <hyperlink ref="D1" location="Indice!A1" display="[índice Ç]"/>
    <hyperlink ref="B12" r:id="rId2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24.83203125" style="1" customWidth="1"/>
    <col min="3" max="3" width="12.83203125" style="2" customWidth="1"/>
    <col min="4" max="4" width="12.83203125" style="115" customWidth="1"/>
    <col min="5" max="5" width="12.83203125" style="2" customWidth="1"/>
    <col min="6" max="6" width="12.83203125" style="115" customWidth="1"/>
    <col min="7" max="7" width="12.83203125" style="2" customWidth="1"/>
    <col min="8" max="8" width="12.83203125" style="115" customWidth="1"/>
    <col min="16" max="16384" width="12.83203125" style="2"/>
  </cols>
  <sheetData>
    <row r="1" spans="1:15" ht="30" customHeight="1" x14ac:dyDescent="0.2">
      <c r="A1" s="3" t="s">
        <v>3</v>
      </c>
      <c r="B1" s="4" t="s">
        <v>4</v>
      </c>
      <c r="C1" s="4"/>
      <c r="D1" s="257"/>
      <c r="E1" s="4"/>
      <c r="F1" s="257"/>
      <c r="G1" s="5"/>
      <c r="H1" s="129" t="s">
        <v>5</v>
      </c>
      <c r="L1" s="2"/>
      <c r="M1" s="2"/>
      <c r="N1" s="2"/>
      <c r="O1" s="2"/>
    </row>
    <row r="2" spans="1:15" ht="45" customHeight="1" thickBot="1" x14ac:dyDescent="0.25">
      <c r="B2" s="463" t="s">
        <v>151</v>
      </c>
      <c r="C2" s="463"/>
      <c r="D2" s="463"/>
      <c r="E2" s="463"/>
      <c r="F2" s="486"/>
      <c r="G2" s="486"/>
      <c r="H2" s="486"/>
    </row>
    <row r="3" spans="1:15" ht="30" customHeight="1" x14ac:dyDescent="0.2">
      <c r="A3"/>
      <c r="B3" s="479" t="s">
        <v>277</v>
      </c>
      <c r="C3" s="506" t="s">
        <v>0</v>
      </c>
      <c r="D3" s="507"/>
      <c r="E3" s="506" t="s">
        <v>13</v>
      </c>
      <c r="F3" s="507"/>
      <c r="G3" s="506" t="s">
        <v>14</v>
      </c>
      <c r="H3" s="510"/>
    </row>
    <row r="4" spans="1:15" ht="30" customHeight="1" x14ac:dyDescent="0.2">
      <c r="A4"/>
      <c r="B4" s="480"/>
      <c r="C4" s="79" t="s">
        <v>6</v>
      </c>
      <c r="D4" s="263" t="s">
        <v>61</v>
      </c>
      <c r="E4" s="79" t="s">
        <v>6</v>
      </c>
      <c r="F4" s="263" t="s">
        <v>61</v>
      </c>
      <c r="G4" s="39" t="s">
        <v>6</v>
      </c>
      <c r="H4" s="268" t="s">
        <v>61</v>
      </c>
    </row>
    <row r="5" spans="1:15" customFormat="1" ht="15" customHeight="1" x14ac:dyDescent="0.2">
      <c r="B5" s="364" t="s">
        <v>187</v>
      </c>
      <c r="C5" s="101">
        <v>150</v>
      </c>
      <c r="D5" s="367">
        <f>C5/701*100</f>
        <v>21.398002853067048</v>
      </c>
      <c r="E5" s="101">
        <v>71</v>
      </c>
      <c r="F5" s="367">
        <f>E5/349*100</f>
        <v>20.343839541547279</v>
      </c>
      <c r="G5" s="101">
        <v>79</v>
      </c>
      <c r="H5" s="231">
        <f>G5/352*100</f>
        <v>22.443181818181817</v>
      </c>
    </row>
    <row r="6" spans="1:15" customFormat="1" ht="15" customHeight="1" x14ac:dyDescent="0.2">
      <c r="B6" s="25" t="s">
        <v>188</v>
      </c>
      <c r="C6" s="64">
        <v>50</v>
      </c>
      <c r="D6" s="368">
        <f t="shared" ref="D6:D22" si="0">C6/701*100</f>
        <v>7.132667617689016</v>
      </c>
      <c r="E6" s="64">
        <v>26</v>
      </c>
      <c r="F6" s="368">
        <f t="shared" ref="F6:F22" si="1">E6/349*100</f>
        <v>7.4498567335243555</v>
      </c>
      <c r="G6" s="64">
        <v>24</v>
      </c>
      <c r="H6" s="193">
        <f t="shared" ref="H6:H22" si="2">G6/352*100</f>
        <v>6.8181818181818175</v>
      </c>
    </row>
    <row r="7" spans="1:15" customFormat="1" ht="15" customHeight="1" x14ac:dyDescent="0.2">
      <c r="A7" s="2"/>
      <c r="B7" s="365" t="s">
        <v>189</v>
      </c>
      <c r="C7" s="65">
        <v>9</v>
      </c>
      <c r="D7" s="369">
        <f t="shared" si="0"/>
        <v>1.2838801711840229</v>
      </c>
      <c r="E7" s="65">
        <v>4</v>
      </c>
      <c r="F7" s="369">
        <f t="shared" si="1"/>
        <v>1.1461318051575931</v>
      </c>
      <c r="G7" s="65">
        <v>5</v>
      </c>
      <c r="H7" s="192">
        <f t="shared" si="2"/>
        <v>1.4204545454545454</v>
      </c>
    </row>
    <row r="8" spans="1:15" customFormat="1" ht="15" customHeight="1" x14ac:dyDescent="0.2">
      <c r="A8" s="2"/>
      <c r="B8" s="25" t="s">
        <v>190</v>
      </c>
      <c r="C8" s="64">
        <v>2</v>
      </c>
      <c r="D8" s="368">
        <f t="shared" si="0"/>
        <v>0.28530670470756064</v>
      </c>
      <c r="E8" s="64">
        <v>1</v>
      </c>
      <c r="F8" s="368">
        <f t="shared" si="1"/>
        <v>0.28653295128939826</v>
      </c>
      <c r="G8" s="64">
        <v>1</v>
      </c>
      <c r="H8" s="193">
        <f t="shared" si="2"/>
        <v>0.28409090909090912</v>
      </c>
    </row>
    <row r="9" spans="1:15" customFormat="1" ht="15" customHeight="1" x14ac:dyDescent="0.2">
      <c r="A9" s="2"/>
      <c r="B9" s="365" t="s">
        <v>191</v>
      </c>
      <c r="C9" s="65">
        <v>20</v>
      </c>
      <c r="D9" s="369">
        <f t="shared" si="0"/>
        <v>2.8530670470756063</v>
      </c>
      <c r="E9" s="65">
        <v>7</v>
      </c>
      <c r="F9" s="369">
        <f t="shared" si="1"/>
        <v>2.005730659025788</v>
      </c>
      <c r="G9" s="65">
        <v>13</v>
      </c>
      <c r="H9" s="192">
        <f t="shared" si="2"/>
        <v>3.6931818181818183</v>
      </c>
    </row>
    <row r="10" spans="1:15" customFormat="1" ht="15" customHeight="1" x14ac:dyDescent="0.2">
      <c r="A10" s="2"/>
      <c r="B10" s="25" t="s">
        <v>192</v>
      </c>
      <c r="C10" s="64">
        <v>58</v>
      </c>
      <c r="D10" s="368">
        <f t="shared" si="0"/>
        <v>8.2738944365192584</v>
      </c>
      <c r="E10" s="64">
        <v>28</v>
      </c>
      <c r="F10" s="368">
        <f t="shared" si="1"/>
        <v>8.0229226361031518</v>
      </c>
      <c r="G10" s="64">
        <v>30</v>
      </c>
      <c r="H10" s="193">
        <f t="shared" si="2"/>
        <v>8.5227272727272716</v>
      </c>
    </row>
    <row r="11" spans="1:15" customFormat="1" ht="15" customHeight="1" x14ac:dyDescent="0.2">
      <c r="A11" s="12"/>
      <c r="B11" s="365" t="s">
        <v>193</v>
      </c>
      <c r="C11" s="65">
        <v>97</v>
      </c>
      <c r="D11" s="369">
        <f t="shared" si="0"/>
        <v>13.837375178316691</v>
      </c>
      <c r="E11" s="65">
        <v>45</v>
      </c>
      <c r="F11" s="369">
        <f t="shared" si="1"/>
        <v>12.893982808022923</v>
      </c>
      <c r="G11" s="65">
        <v>52</v>
      </c>
      <c r="H11" s="192">
        <f t="shared" si="2"/>
        <v>14.772727272727273</v>
      </c>
    </row>
    <row r="12" spans="1:15" customFormat="1" ht="15" customHeight="1" x14ac:dyDescent="0.2">
      <c r="A12" s="2"/>
      <c r="B12" s="25" t="s">
        <v>194</v>
      </c>
      <c r="C12" s="64">
        <v>0</v>
      </c>
      <c r="D12" s="368">
        <f t="shared" si="0"/>
        <v>0</v>
      </c>
      <c r="E12" s="64">
        <v>0</v>
      </c>
      <c r="F12" s="368">
        <f t="shared" si="1"/>
        <v>0</v>
      </c>
      <c r="G12" s="64">
        <v>0</v>
      </c>
      <c r="H12" s="193">
        <f t="shared" si="2"/>
        <v>0</v>
      </c>
    </row>
    <row r="13" spans="1:15" customFormat="1" ht="15" customHeight="1" x14ac:dyDescent="0.2">
      <c r="A13" s="2"/>
      <c r="B13" s="365" t="s">
        <v>195</v>
      </c>
      <c r="C13" s="65">
        <v>56</v>
      </c>
      <c r="D13" s="369">
        <f t="shared" si="0"/>
        <v>7.9885877318116973</v>
      </c>
      <c r="E13" s="65">
        <v>33</v>
      </c>
      <c r="F13" s="369">
        <f t="shared" si="1"/>
        <v>9.455587392550143</v>
      </c>
      <c r="G13" s="65">
        <v>23</v>
      </c>
      <c r="H13" s="192">
        <f t="shared" si="2"/>
        <v>6.5340909090909092</v>
      </c>
    </row>
    <row r="14" spans="1:15" customFormat="1" ht="15" customHeight="1" x14ac:dyDescent="0.2">
      <c r="A14" s="2"/>
      <c r="B14" s="25" t="s">
        <v>196</v>
      </c>
      <c r="C14" s="64">
        <v>155</v>
      </c>
      <c r="D14" s="368">
        <f t="shared" si="0"/>
        <v>22.111269614835948</v>
      </c>
      <c r="E14" s="64">
        <v>74</v>
      </c>
      <c r="F14" s="368">
        <f t="shared" si="1"/>
        <v>21.203438395415471</v>
      </c>
      <c r="G14" s="64">
        <v>81</v>
      </c>
      <c r="H14" s="193">
        <f t="shared" si="2"/>
        <v>23.011363636363637</v>
      </c>
    </row>
    <row r="15" spans="1:15" customFormat="1" ht="15" customHeight="1" x14ac:dyDescent="0.2">
      <c r="A15" s="2"/>
      <c r="B15" s="26" t="s">
        <v>197</v>
      </c>
      <c r="C15" s="66">
        <v>75</v>
      </c>
      <c r="D15" s="45">
        <f t="shared" si="0"/>
        <v>10.699001426533524</v>
      </c>
      <c r="E15" s="66">
        <v>40</v>
      </c>
      <c r="F15" s="45">
        <f t="shared" si="1"/>
        <v>11.461318051575931</v>
      </c>
      <c r="G15" s="66">
        <v>35</v>
      </c>
      <c r="H15" s="46">
        <f t="shared" si="2"/>
        <v>9.9431818181818183</v>
      </c>
    </row>
    <row r="16" spans="1:15" customFormat="1" ht="15" customHeight="1" x14ac:dyDescent="0.2">
      <c r="A16" s="2"/>
      <c r="B16" s="25" t="s">
        <v>198</v>
      </c>
      <c r="C16" s="64">
        <v>5</v>
      </c>
      <c r="D16" s="368">
        <f t="shared" si="0"/>
        <v>0.71326676176890158</v>
      </c>
      <c r="E16" s="64">
        <v>4</v>
      </c>
      <c r="F16" s="368">
        <f t="shared" si="1"/>
        <v>1.1461318051575931</v>
      </c>
      <c r="G16" s="64">
        <v>1</v>
      </c>
      <c r="H16" s="193">
        <f t="shared" si="2"/>
        <v>0.28409090909090912</v>
      </c>
    </row>
    <row r="17" spans="1:8" customFormat="1" ht="15" customHeight="1" x14ac:dyDescent="0.2">
      <c r="A17" s="2"/>
      <c r="B17" s="365" t="s">
        <v>199</v>
      </c>
      <c r="C17" s="65">
        <v>6</v>
      </c>
      <c r="D17" s="369">
        <f t="shared" si="0"/>
        <v>0.85592011412268187</v>
      </c>
      <c r="E17" s="65">
        <v>5</v>
      </c>
      <c r="F17" s="369">
        <f t="shared" si="1"/>
        <v>1.4326647564469914</v>
      </c>
      <c r="G17" s="65">
        <v>1</v>
      </c>
      <c r="H17" s="192">
        <f t="shared" si="2"/>
        <v>0.28409090909090912</v>
      </c>
    </row>
    <row r="18" spans="1:8" customFormat="1" ht="15" customHeight="1" x14ac:dyDescent="0.2">
      <c r="A18" s="2"/>
      <c r="B18" s="25" t="s">
        <v>200</v>
      </c>
      <c r="C18" s="64">
        <v>0</v>
      </c>
      <c r="D18" s="368">
        <f t="shared" si="0"/>
        <v>0</v>
      </c>
      <c r="E18" s="64">
        <v>0</v>
      </c>
      <c r="F18" s="368">
        <f t="shared" si="1"/>
        <v>0</v>
      </c>
      <c r="G18" s="64">
        <v>0</v>
      </c>
      <c r="H18" s="193">
        <f t="shared" si="2"/>
        <v>0</v>
      </c>
    </row>
    <row r="19" spans="1:8" customFormat="1" ht="15" customHeight="1" x14ac:dyDescent="0.2">
      <c r="A19" s="2"/>
      <c r="B19" s="364" t="s">
        <v>201</v>
      </c>
      <c r="C19" s="101">
        <v>16</v>
      </c>
      <c r="D19" s="367">
        <f t="shared" si="0"/>
        <v>2.2824536376604851</v>
      </c>
      <c r="E19" s="101">
        <v>9</v>
      </c>
      <c r="F19" s="367">
        <f t="shared" si="1"/>
        <v>2.5787965616045847</v>
      </c>
      <c r="G19" s="101">
        <v>7</v>
      </c>
      <c r="H19" s="231">
        <f t="shared" si="2"/>
        <v>1.9886363636363635</v>
      </c>
    </row>
    <row r="20" spans="1:8" customFormat="1" ht="15" customHeight="1" x14ac:dyDescent="0.2">
      <c r="A20" s="2"/>
      <c r="B20" s="25" t="s">
        <v>202</v>
      </c>
      <c r="C20" s="64">
        <v>1</v>
      </c>
      <c r="D20" s="368">
        <f t="shared" si="0"/>
        <v>0.14265335235378032</v>
      </c>
      <c r="E20" s="64">
        <v>1</v>
      </c>
      <c r="F20" s="368">
        <f t="shared" si="1"/>
        <v>0.28653295128939826</v>
      </c>
      <c r="G20" s="64">
        <v>0</v>
      </c>
      <c r="H20" s="193">
        <f t="shared" si="2"/>
        <v>0</v>
      </c>
    </row>
    <row r="21" spans="1:8" customFormat="1" ht="15" customHeight="1" x14ac:dyDescent="0.2">
      <c r="A21" s="2"/>
      <c r="B21" s="364" t="s">
        <v>278</v>
      </c>
      <c r="C21" s="101">
        <v>1</v>
      </c>
      <c r="D21" s="367">
        <f t="shared" si="0"/>
        <v>0.14265335235378032</v>
      </c>
      <c r="E21" s="101">
        <v>1</v>
      </c>
      <c r="F21" s="367">
        <f t="shared" si="1"/>
        <v>0.28653295128939826</v>
      </c>
      <c r="G21" s="101">
        <v>0</v>
      </c>
      <c r="H21" s="231">
        <f t="shared" si="2"/>
        <v>0</v>
      </c>
    </row>
    <row r="22" spans="1:8" customFormat="1" ht="15" customHeight="1" thickBot="1" x14ac:dyDescent="0.25">
      <c r="A22" s="2"/>
      <c r="B22" s="312" t="s">
        <v>0</v>
      </c>
      <c r="C22" s="370">
        <v>701</v>
      </c>
      <c r="D22" s="372">
        <f t="shared" si="0"/>
        <v>100</v>
      </c>
      <c r="E22" s="370">
        <v>349</v>
      </c>
      <c r="F22" s="372">
        <f t="shared" si="1"/>
        <v>100</v>
      </c>
      <c r="G22" s="370">
        <v>352</v>
      </c>
      <c r="H22" s="371">
        <f t="shared" si="2"/>
        <v>100</v>
      </c>
    </row>
    <row r="24" spans="1:8" customFormat="1" ht="45" customHeight="1" x14ac:dyDescent="0.2">
      <c r="A24" s="9" t="s">
        <v>8</v>
      </c>
      <c r="B24" s="450" t="s">
        <v>150</v>
      </c>
      <c r="C24" s="450"/>
      <c r="D24" s="450"/>
      <c r="E24" s="450"/>
      <c r="F24" s="468"/>
      <c r="G24" s="468"/>
      <c r="H24" s="468"/>
    </row>
    <row r="25" spans="1:8" customFormat="1" ht="15" customHeight="1" x14ac:dyDescent="0.2">
      <c r="A25" s="13" t="s">
        <v>9</v>
      </c>
      <c r="B25" s="461" t="s">
        <v>458</v>
      </c>
      <c r="C25" s="461"/>
      <c r="D25" s="461"/>
      <c r="E25" s="461"/>
      <c r="F25" s="467"/>
      <c r="G25" s="467"/>
      <c r="H25" s="467"/>
    </row>
    <row r="26" spans="1:8" customFormat="1" ht="15" customHeight="1" x14ac:dyDescent="0.2">
      <c r="A26" s="12" t="s">
        <v>10</v>
      </c>
      <c r="B26" s="471" t="s">
        <v>399</v>
      </c>
      <c r="C26" s="471"/>
      <c r="D26" s="471"/>
      <c r="E26" s="471"/>
      <c r="F26" s="487"/>
      <c r="G26" s="487"/>
      <c r="H26" s="487"/>
    </row>
  </sheetData>
  <mergeCells count="8">
    <mergeCell ref="B26:H26"/>
    <mergeCell ref="B2:H2"/>
    <mergeCell ref="B3:B4"/>
    <mergeCell ref="G3:H3"/>
    <mergeCell ref="B24:H24"/>
    <mergeCell ref="B25:H25"/>
    <mergeCell ref="C3:D3"/>
    <mergeCell ref="E3:F3"/>
  </mergeCells>
  <hyperlinks>
    <hyperlink ref="B26" r:id="rId1" display="http://www.observatorioemigracao.pt/np4/1291"/>
    <hyperlink ref="H1" location="Indice!A1" display="[índice Ç]"/>
    <hyperlink ref="B24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3" width="15.83203125" style="2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152</v>
      </c>
      <c r="C2" s="463"/>
      <c r="D2" s="486"/>
      <c r="E2" s="486"/>
      <c r="F2" s="486"/>
    </row>
    <row r="3" spans="1:13" ht="30" customHeight="1" x14ac:dyDescent="0.2">
      <c r="A3"/>
      <c r="B3" s="479" t="s">
        <v>58</v>
      </c>
      <c r="C3" s="506" t="s">
        <v>279</v>
      </c>
      <c r="D3" s="507"/>
      <c r="E3" s="506" t="s">
        <v>280</v>
      </c>
      <c r="F3" s="515"/>
    </row>
    <row r="4" spans="1:13" ht="30" customHeight="1" x14ac:dyDescent="0.2">
      <c r="A4"/>
      <c r="B4" s="480" t="s">
        <v>58</v>
      </c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281</v>
      </c>
      <c r="C5" s="109" t="s">
        <v>282</v>
      </c>
      <c r="D5" s="238"/>
      <c r="E5" s="109">
        <v>10</v>
      </c>
      <c r="F5" s="107">
        <f>E5/174*100</f>
        <v>5.7471264367816088</v>
      </c>
    </row>
    <row r="6" spans="1:13" customFormat="1" ht="15" customHeight="1" x14ac:dyDescent="0.2">
      <c r="B6" s="432" t="s">
        <v>428</v>
      </c>
      <c r="C6" s="91" t="s">
        <v>282</v>
      </c>
      <c r="D6" s="239"/>
      <c r="E6" s="91">
        <v>10</v>
      </c>
      <c r="F6" s="84">
        <f t="shared" ref="F6:F18" si="0">E6/174*100</f>
        <v>5.7471264367816088</v>
      </c>
    </row>
    <row r="7" spans="1:13" customFormat="1" ht="15" customHeight="1" x14ac:dyDescent="0.2">
      <c r="A7" s="2"/>
      <c r="B7" s="436" t="s">
        <v>405</v>
      </c>
      <c r="C7" s="92" t="s">
        <v>282</v>
      </c>
      <c r="D7" s="240"/>
      <c r="E7" s="92">
        <v>13</v>
      </c>
      <c r="F7" s="85">
        <f t="shared" si="0"/>
        <v>7.4712643678160928</v>
      </c>
    </row>
    <row r="8" spans="1:13" customFormat="1" ht="15" customHeight="1" x14ac:dyDescent="0.2">
      <c r="A8" s="2"/>
      <c r="B8" s="432" t="s">
        <v>403</v>
      </c>
      <c r="C8" s="91" t="s">
        <v>282</v>
      </c>
      <c r="D8" s="239"/>
      <c r="E8" s="91">
        <v>11</v>
      </c>
      <c r="F8" s="84">
        <f t="shared" si="0"/>
        <v>6.3218390804597711</v>
      </c>
    </row>
    <row r="9" spans="1:13" customFormat="1" ht="15" customHeight="1" x14ac:dyDescent="0.2">
      <c r="A9" s="2"/>
      <c r="B9" s="436" t="s">
        <v>406</v>
      </c>
      <c r="C9" s="92">
        <v>6</v>
      </c>
      <c r="D9" s="240">
        <f>C9/115*100</f>
        <v>5.2173913043478262</v>
      </c>
      <c r="E9" s="92">
        <v>13</v>
      </c>
      <c r="F9" s="85">
        <f t="shared" si="0"/>
        <v>7.4712643678160928</v>
      </c>
    </row>
    <row r="10" spans="1:13" customFormat="1" ht="15" customHeight="1" x14ac:dyDescent="0.2">
      <c r="A10" s="2"/>
      <c r="B10" s="432" t="s">
        <v>418</v>
      </c>
      <c r="C10" s="91">
        <v>9</v>
      </c>
      <c r="D10" s="239">
        <f t="shared" ref="D10:D18" si="1">C10/115*100</f>
        <v>7.8260869565217401</v>
      </c>
      <c r="E10" s="91">
        <v>12</v>
      </c>
      <c r="F10" s="84">
        <f t="shared" si="0"/>
        <v>6.8965517241379306</v>
      </c>
    </row>
    <row r="11" spans="1:13" customFormat="1" ht="15" customHeight="1" x14ac:dyDescent="0.2">
      <c r="A11" s="12"/>
      <c r="B11" s="436" t="s">
        <v>419</v>
      </c>
      <c r="C11" s="92">
        <v>9</v>
      </c>
      <c r="D11" s="240">
        <f t="shared" si="1"/>
        <v>7.8260869565217401</v>
      </c>
      <c r="E11" s="92">
        <v>12</v>
      </c>
      <c r="F11" s="85">
        <f t="shared" si="0"/>
        <v>6.8965517241379306</v>
      </c>
    </row>
    <row r="12" spans="1:13" customFormat="1" ht="15" customHeight="1" x14ac:dyDescent="0.2">
      <c r="A12" s="2"/>
      <c r="B12" s="432" t="s">
        <v>420</v>
      </c>
      <c r="C12" s="91">
        <v>10</v>
      </c>
      <c r="D12" s="239">
        <f t="shared" si="1"/>
        <v>8.695652173913043</v>
      </c>
      <c r="E12" s="91">
        <v>14</v>
      </c>
      <c r="F12" s="84">
        <f t="shared" si="0"/>
        <v>8.0459770114942533</v>
      </c>
    </row>
    <row r="13" spans="1:13" customFormat="1" ht="15" customHeight="1" x14ac:dyDescent="0.2">
      <c r="A13" s="2"/>
      <c r="B13" s="436" t="s">
        <v>429</v>
      </c>
      <c r="C13" s="92">
        <v>11</v>
      </c>
      <c r="D13" s="240">
        <f t="shared" si="1"/>
        <v>9.5652173913043477</v>
      </c>
      <c r="E13" s="92">
        <v>15</v>
      </c>
      <c r="F13" s="85">
        <f t="shared" si="0"/>
        <v>8.6206896551724146</v>
      </c>
    </row>
    <row r="14" spans="1:13" customFormat="1" ht="15" customHeight="1" x14ac:dyDescent="0.2">
      <c r="A14" s="2"/>
      <c r="B14" s="432" t="s">
        <v>430</v>
      </c>
      <c r="C14" s="91">
        <v>20</v>
      </c>
      <c r="D14" s="239">
        <f t="shared" si="1"/>
        <v>17.391304347826086</v>
      </c>
      <c r="E14" s="91">
        <v>21</v>
      </c>
      <c r="F14" s="84">
        <f t="shared" si="0"/>
        <v>12.068965517241379</v>
      </c>
    </row>
    <row r="15" spans="1:13" customFormat="1" ht="15" customHeight="1" x14ac:dyDescent="0.2">
      <c r="A15" s="2"/>
      <c r="B15" s="431" t="s">
        <v>431</v>
      </c>
      <c r="C15" s="93">
        <v>14</v>
      </c>
      <c r="D15" s="241">
        <f t="shared" si="1"/>
        <v>12.173913043478262</v>
      </c>
      <c r="E15" s="93">
        <v>14</v>
      </c>
      <c r="F15" s="52">
        <f t="shared" si="0"/>
        <v>8.0459770114942533</v>
      </c>
    </row>
    <row r="16" spans="1:13" customFormat="1" ht="15" customHeight="1" x14ac:dyDescent="0.2">
      <c r="A16" s="2"/>
      <c r="B16" s="432" t="s">
        <v>432</v>
      </c>
      <c r="C16" s="91">
        <v>9</v>
      </c>
      <c r="D16" s="239">
        <f t="shared" si="1"/>
        <v>7.8260869565217401</v>
      </c>
      <c r="E16" s="91">
        <v>9</v>
      </c>
      <c r="F16" s="84">
        <f t="shared" si="0"/>
        <v>5.1724137931034484</v>
      </c>
    </row>
    <row r="17" spans="1:6" customFormat="1" ht="15" customHeight="1" x14ac:dyDescent="0.2">
      <c r="A17" s="2"/>
      <c r="B17" s="436" t="s">
        <v>433</v>
      </c>
      <c r="C17" s="92">
        <v>7</v>
      </c>
      <c r="D17" s="240">
        <f t="shared" si="1"/>
        <v>6.0869565217391308</v>
      </c>
      <c r="E17" s="92">
        <v>7</v>
      </c>
      <c r="F17" s="85">
        <f t="shared" si="0"/>
        <v>4.0229885057471266</v>
      </c>
    </row>
    <row r="18" spans="1:6" customFormat="1" ht="15" customHeight="1" x14ac:dyDescent="0.2">
      <c r="A18" s="2"/>
      <c r="B18" s="25" t="s">
        <v>283</v>
      </c>
      <c r="C18" s="91">
        <v>6</v>
      </c>
      <c r="D18" s="239">
        <f t="shared" si="1"/>
        <v>5.2173913043478262</v>
      </c>
      <c r="E18" s="91">
        <v>6</v>
      </c>
      <c r="F18" s="84">
        <f t="shared" si="0"/>
        <v>3.4482758620689653</v>
      </c>
    </row>
    <row r="19" spans="1:6" customFormat="1" ht="15" customHeight="1" x14ac:dyDescent="0.2">
      <c r="A19" s="2"/>
      <c r="B19" s="364" t="s">
        <v>0</v>
      </c>
      <c r="C19" s="109">
        <v>115</v>
      </c>
      <c r="D19" s="238">
        <f>C19/115*100</f>
        <v>100</v>
      </c>
      <c r="E19" s="109">
        <v>174</v>
      </c>
      <c r="F19" s="107">
        <f>E19/174*100</f>
        <v>100</v>
      </c>
    </row>
    <row r="20" spans="1:6" customFormat="1" ht="15" customHeight="1" thickBot="1" x14ac:dyDescent="0.25">
      <c r="A20" s="2"/>
      <c r="B20" s="312" t="s">
        <v>284</v>
      </c>
      <c r="C20" s="516">
        <v>44.9</v>
      </c>
      <c r="D20" s="517"/>
      <c r="E20" s="516">
        <v>35.799999999999997</v>
      </c>
      <c r="F20" s="518"/>
    </row>
    <row r="22" spans="1:6" customFormat="1" ht="45" customHeight="1" x14ac:dyDescent="0.2">
      <c r="A22" s="9" t="s">
        <v>8</v>
      </c>
      <c r="B22" s="450" t="s">
        <v>153</v>
      </c>
      <c r="C22" s="450"/>
      <c r="D22" s="468"/>
      <c r="E22" s="468"/>
      <c r="F22" s="468"/>
    </row>
    <row r="23" spans="1:6" customFormat="1" ht="15" customHeight="1" x14ac:dyDescent="0.2">
      <c r="A23" s="13" t="s">
        <v>9</v>
      </c>
      <c r="B23" s="461" t="s">
        <v>458</v>
      </c>
      <c r="C23" s="461"/>
      <c r="D23" s="467"/>
      <c r="E23" s="467"/>
      <c r="F23" s="467"/>
    </row>
    <row r="24" spans="1:6" customFormat="1" ht="15" customHeight="1" x14ac:dyDescent="0.2">
      <c r="A24" s="12" t="s">
        <v>10</v>
      </c>
      <c r="B24" s="471" t="s">
        <v>399</v>
      </c>
      <c r="C24" s="471"/>
      <c r="D24" s="487"/>
      <c r="E24" s="487"/>
      <c r="F24" s="487"/>
    </row>
  </sheetData>
  <mergeCells count="9">
    <mergeCell ref="B24:F24"/>
    <mergeCell ref="B2:F2"/>
    <mergeCell ref="B3:B4"/>
    <mergeCell ref="E3:F3"/>
    <mergeCell ref="B22:F22"/>
    <mergeCell ref="B23:F23"/>
    <mergeCell ref="C20:D20"/>
    <mergeCell ref="E20:F20"/>
    <mergeCell ref="C3:D3"/>
  </mergeCells>
  <hyperlinks>
    <hyperlink ref="B24" r:id="rId1" display="http://www.observatorioemigracao.pt/np4/1291"/>
    <hyperlink ref="F1" location="Indice!A1" display="[índice Ç]"/>
    <hyperlink ref="B22" r:id="rId2"/>
  </hyperlinks>
  <pageMargins left="0.7" right="0.7" top="0.75" bottom="0.75" header="0.3" footer="0.3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5"/>
      <c r="D1" s="7" t="s">
        <v>5</v>
      </c>
      <c r="H1" s="2"/>
      <c r="I1" s="2"/>
      <c r="J1" s="2"/>
      <c r="K1" s="2"/>
    </row>
    <row r="2" spans="1:11" ht="60" customHeight="1" thickBot="1" x14ac:dyDescent="0.25">
      <c r="B2" s="463" t="s">
        <v>459</v>
      </c>
      <c r="C2" s="486"/>
      <c r="D2" s="486"/>
    </row>
    <row r="3" spans="1:11" ht="30" customHeight="1" x14ac:dyDescent="0.2">
      <c r="A3"/>
      <c r="B3" s="53" t="s">
        <v>58</v>
      </c>
      <c r="C3" s="298" t="s">
        <v>6</v>
      </c>
      <c r="D3" s="185" t="s">
        <v>61</v>
      </c>
    </row>
    <row r="4" spans="1:11" customFormat="1" ht="15" customHeight="1" x14ac:dyDescent="0.2">
      <c r="B4" s="437" t="s">
        <v>439</v>
      </c>
      <c r="C4" s="373">
        <v>11</v>
      </c>
      <c r="D4" s="224">
        <f>C4/115*100</f>
        <v>9.5652173913043477</v>
      </c>
    </row>
    <row r="5" spans="1:11" customFormat="1" ht="15" customHeight="1" x14ac:dyDescent="0.2">
      <c r="B5" s="432" t="s">
        <v>404</v>
      </c>
      <c r="C5" s="374">
        <v>11</v>
      </c>
      <c r="D5" s="226">
        <f t="shared" ref="D5:D9" si="0">C5/115*100</f>
        <v>9.5652173913043477</v>
      </c>
    </row>
    <row r="6" spans="1:11" customFormat="1" ht="15" customHeight="1" x14ac:dyDescent="0.2">
      <c r="A6" s="2"/>
      <c r="B6" s="436" t="s">
        <v>405</v>
      </c>
      <c r="C6" s="375">
        <v>10</v>
      </c>
      <c r="D6" s="228">
        <f t="shared" si="0"/>
        <v>8.695652173913043</v>
      </c>
    </row>
    <row r="7" spans="1:11" customFormat="1" ht="15" customHeight="1" x14ac:dyDescent="0.2">
      <c r="A7" s="2"/>
      <c r="B7" s="432" t="s">
        <v>422</v>
      </c>
      <c r="C7" s="374">
        <v>6</v>
      </c>
      <c r="D7" s="226">
        <f t="shared" si="0"/>
        <v>5.2173913043478262</v>
      </c>
    </row>
    <row r="8" spans="1:11" customFormat="1" ht="15" customHeight="1" x14ac:dyDescent="0.2">
      <c r="A8" s="2"/>
      <c r="B8" s="436" t="s">
        <v>440</v>
      </c>
      <c r="C8" s="375">
        <v>24</v>
      </c>
      <c r="D8" s="228">
        <f t="shared" si="0"/>
        <v>20.869565217391305</v>
      </c>
    </row>
    <row r="9" spans="1:11" customFormat="1" ht="15" customHeight="1" x14ac:dyDescent="0.2">
      <c r="A9" s="2"/>
      <c r="B9" s="432" t="s">
        <v>425</v>
      </c>
      <c r="C9" s="374">
        <v>52</v>
      </c>
      <c r="D9" s="226">
        <f t="shared" si="0"/>
        <v>45.217391304347828</v>
      </c>
    </row>
    <row r="10" spans="1:11" customFormat="1" ht="15" customHeight="1" x14ac:dyDescent="0.2">
      <c r="A10" s="12"/>
      <c r="B10" s="365" t="s">
        <v>0</v>
      </c>
      <c r="C10" s="375">
        <v>115</v>
      </c>
      <c r="D10" s="228">
        <f>C10/115*100</f>
        <v>100</v>
      </c>
    </row>
    <row r="11" spans="1:11" customFormat="1" ht="15" customHeight="1" thickBot="1" x14ac:dyDescent="0.25">
      <c r="A11" s="2"/>
      <c r="B11" s="312" t="s">
        <v>285</v>
      </c>
      <c r="C11" s="518">
        <v>22.2</v>
      </c>
      <c r="D11" s="518"/>
    </row>
    <row r="13" spans="1:11" customFormat="1" ht="75" customHeight="1" x14ac:dyDescent="0.2">
      <c r="A13" s="9" t="s">
        <v>8</v>
      </c>
      <c r="B13" s="450" t="s">
        <v>153</v>
      </c>
      <c r="C13" s="468"/>
      <c r="D13" s="468"/>
    </row>
    <row r="14" spans="1:11" customFormat="1" ht="15" customHeight="1" x14ac:dyDescent="0.2">
      <c r="A14" s="13" t="s">
        <v>9</v>
      </c>
      <c r="B14" s="461" t="s">
        <v>458</v>
      </c>
      <c r="C14" s="467"/>
      <c r="D14" s="467"/>
    </row>
    <row r="15" spans="1:11" customFormat="1" ht="15" customHeight="1" x14ac:dyDescent="0.2">
      <c r="A15" s="12" t="s">
        <v>10</v>
      </c>
      <c r="B15" s="471" t="s">
        <v>399</v>
      </c>
      <c r="C15" s="487"/>
      <c r="D15" s="487"/>
    </row>
  </sheetData>
  <mergeCells count="5">
    <mergeCell ref="B15:D15"/>
    <mergeCell ref="B2:D2"/>
    <mergeCell ref="B13:D13"/>
    <mergeCell ref="B14:D14"/>
    <mergeCell ref="C11:D11"/>
  </mergeCells>
  <hyperlinks>
    <hyperlink ref="B15" r:id="rId1" display="http://www.observatorioemigracao.pt/np4/1291"/>
    <hyperlink ref="D1" location="Indice!A1" display="[índice Ç]"/>
    <hyperlink ref="B13" r:id="rId2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5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154</v>
      </c>
      <c r="C2" s="486"/>
      <c r="D2" s="486"/>
    </row>
    <row r="3" spans="1:11" ht="30" customHeight="1" x14ac:dyDescent="0.2">
      <c r="A3"/>
      <c r="B3" s="53" t="s">
        <v>182</v>
      </c>
      <c r="C3" s="297" t="s">
        <v>6</v>
      </c>
      <c r="D3" s="179" t="s">
        <v>61</v>
      </c>
    </row>
    <row r="4" spans="1:11" customFormat="1" ht="15" customHeight="1" x14ac:dyDescent="0.2">
      <c r="B4" s="364" t="s">
        <v>439</v>
      </c>
      <c r="C4" s="373">
        <v>22</v>
      </c>
      <c r="D4" s="224">
        <f>C4/115*100</f>
        <v>19.130434782608695</v>
      </c>
    </row>
    <row r="5" spans="1:11" customFormat="1" ht="15" customHeight="1" x14ac:dyDescent="0.2">
      <c r="B5" s="432" t="s">
        <v>404</v>
      </c>
      <c r="C5" s="374">
        <v>6</v>
      </c>
      <c r="D5" s="226">
        <f t="shared" ref="D5:D11" si="0">C5/115*100</f>
        <v>5.2173913043478262</v>
      </c>
    </row>
    <row r="6" spans="1:11" customFormat="1" ht="15" customHeight="1" x14ac:dyDescent="0.2">
      <c r="A6" s="2"/>
      <c r="B6" s="436" t="s">
        <v>405</v>
      </c>
      <c r="C6" s="375">
        <v>6</v>
      </c>
      <c r="D6" s="228">
        <f t="shared" si="0"/>
        <v>5.2173913043478262</v>
      </c>
    </row>
    <row r="7" spans="1:11" customFormat="1" ht="15" customHeight="1" x14ac:dyDescent="0.2">
      <c r="A7" s="2"/>
      <c r="B7" s="432" t="s">
        <v>403</v>
      </c>
      <c r="C7" s="374">
        <v>15</v>
      </c>
      <c r="D7" s="226">
        <f t="shared" si="0"/>
        <v>13.043478260869565</v>
      </c>
    </row>
    <row r="8" spans="1:11" customFormat="1" ht="15" customHeight="1" x14ac:dyDescent="0.2">
      <c r="A8" s="2"/>
      <c r="B8" s="436" t="s">
        <v>406</v>
      </c>
      <c r="C8" s="375">
        <v>18</v>
      </c>
      <c r="D8" s="228">
        <f t="shared" si="0"/>
        <v>15.65217391304348</v>
      </c>
    </row>
    <row r="9" spans="1:11" customFormat="1" ht="15" customHeight="1" x14ac:dyDescent="0.2">
      <c r="A9" s="2"/>
      <c r="B9" s="432" t="s">
        <v>418</v>
      </c>
      <c r="C9" s="374">
        <v>9</v>
      </c>
      <c r="D9" s="226">
        <f t="shared" si="0"/>
        <v>7.8260869565217401</v>
      </c>
    </row>
    <row r="10" spans="1:11" customFormat="1" ht="15" customHeight="1" x14ac:dyDescent="0.2">
      <c r="A10" s="12"/>
      <c r="B10" s="436" t="s">
        <v>438</v>
      </c>
      <c r="C10" s="375">
        <v>11</v>
      </c>
      <c r="D10" s="228">
        <f t="shared" si="0"/>
        <v>9.5652173913043477</v>
      </c>
    </row>
    <row r="11" spans="1:11" customFormat="1" ht="15" customHeight="1" x14ac:dyDescent="0.2">
      <c r="A11" s="2"/>
      <c r="B11" s="25" t="s">
        <v>286</v>
      </c>
      <c r="C11" s="374">
        <v>25</v>
      </c>
      <c r="D11" s="226">
        <f t="shared" si="0"/>
        <v>21.739130434782609</v>
      </c>
    </row>
    <row r="12" spans="1:11" customFormat="1" ht="15" customHeight="1" x14ac:dyDescent="0.2">
      <c r="A12" s="2"/>
      <c r="B12" s="365" t="s">
        <v>0</v>
      </c>
      <c r="C12" s="375">
        <v>115</v>
      </c>
      <c r="D12" s="228">
        <v>100</v>
      </c>
    </row>
    <row r="13" spans="1:11" customFormat="1" ht="15" customHeight="1" thickBot="1" x14ac:dyDescent="0.25">
      <c r="A13" s="2"/>
      <c r="B13" s="312" t="s">
        <v>245</v>
      </c>
      <c r="C13" s="518">
        <v>23.2</v>
      </c>
      <c r="D13" s="518"/>
    </row>
    <row r="15" spans="1:11" customFormat="1" ht="45" customHeight="1" x14ac:dyDescent="0.2">
      <c r="A15" s="9" t="s">
        <v>8</v>
      </c>
      <c r="B15" s="450" t="s">
        <v>108</v>
      </c>
      <c r="C15" s="468"/>
      <c r="D15" s="468"/>
    </row>
    <row r="16" spans="1:11" customFormat="1" ht="15" customHeight="1" x14ac:dyDescent="0.2">
      <c r="A16" s="13" t="s">
        <v>9</v>
      </c>
      <c r="B16" s="461" t="s">
        <v>458</v>
      </c>
      <c r="C16" s="467"/>
      <c r="D16" s="467"/>
    </row>
    <row r="17" spans="1:4" customFormat="1" ht="15" customHeight="1" x14ac:dyDescent="0.2">
      <c r="A17" s="12" t="s">
        <v>10</v>
      </c>
      <c r="B17" s="471" t="s">
        <v>399</v>
      </c>
      <c r="C17" s="487"/>
      <c r="D17" s="487"/>
    </row>
  </sheetData>
  <mergeCells count="5">
    <mergeCell ref="B17:D17"/>
    <mergeCell ref="B2:D2"/>
    <mergeCell ref="B15:D15"/>
    <mergeCell ref="B16:D16"/>
    <mergeCell ref="C13:D13"/>
  </mergeCells>
  <hyperlinks>
    <hyperlink ref="B17" r:id="rId1" display="http://www.observatorioemigracao.pt/np4/1291"/>
    <hyperlink ref="D1" location="Indice!A1" display="[índice Ç]"/>
    <hyperlink ref="B15" r:id="rId2"/>
  </hyperlinks>
  <pageMargins left="0.7" right="0.7" top="0.75" bottom="0.75" header="0.3" footer="0.3"/>
  <ignoredErrors>
    <ignoredError sqref="B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155</v>
      </c>
      <c r="C2" s="463"/>
      <c r="D2" s="486"/>
      <c r="E2" s="486"/>
      <c r="F2" s="486"/>
    </row>
    <row r="3" spans="1:13" ht="30" customHeight="1" x14ac:dyDescent="0.2">
      <c r="A3"/>
      <c r="B3" s="479" t="s">
        <v>277</v>
      </c>
      <c r="C3" s="506" t="s">
        <v>279</v>
      </c>
      <c r="D3" s="507"/>
      <c r="E3" s="506" t="s">
        <v>280</v>
      </c>
      <c r="F3" s="515"/>
    </row>
    <row r="4" spans="1:13" ht="30" customHeight="1" x14ac:dyDescent="0.2">
      <c r="A4"/>
      <c r="B4" s="480"/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187</v>
      </c>
      <c r="C5" s="223">
        <v>25</v>
      </c>
      <c r="D5" s="270">
        <f>C5/115*100</f>
        <v>21.739130434782609</v>
      </c>
      <c r="E5" s="223">
        <v>41</v>
      </c>
      <c r="F5" s="224">
        <f>E5/174*100</f>
        <v>23.563218390804597</v>
      </c>
    </row>
    <row r="6" spans="1:13" customFormat="1" ht="15" customHeight="1" x14ac:dyDescent="0.2">
      <c r="B6" s="25" t="s">
        <v>188</v>
      </c>
      <c r="C6" s="225">
        <v>12</v>
      </c>
      <c r="D6" s="271">
        <f t="shared" ref="D6:D19" si="0">C6/115*100</f>
        <v>10.434782608695652</v>
      </c>
      <c r="E6" s="225">
        <v>17</v>
      </c>
      <c r="F6" s="226">
        <f t="shared" ref="F6:F19" si="1">E6/174*100</f>
        <v>9.7701149425287355</v>
      </c>
    </row>
    <row r="7" spans="1:13" customFormat="1" ht="15" customHeight="1" x14ac:dyDescent="0.2">
      <c r="A7" s="2"/>
      <c r="B7" s="365" t="s">
        <v>189</v>
      </c>
      <c r="C7" s="227" t="s">
        <v>288</v>
      </c>
      <c r="D7" s="272"/>
      <c r="E7" s="227">
        <v>5</v>
      </c>
      <c r="F7" s="228">
        <f t="shared" si="1"/>
        <v>2.8735632183908044</v>
      </c>
    </row>
    <row r="8" spans="1:13" customFormat="1" ht="15" customHeight="1" x14ac:dyDescent="0.2">
      <c r="A8" s="2"/>
      <c r="B8" s="25" t="s">
        <v>190</v>
      </c>
      <c r="C8" s="225" t="s">
        <v>288</v>
      </c>
      <c r="D8" s="271"/>
      <c r="E8" s="225" t="s">
        <v>288</v>
      </c>
      <c r="F8" s="226"/>
    </row>
    <row r="9" spans="1:13" customFormat="1" ht="15" customHeight="1" x14ac:dyDescent="0.2">
      <c r="A9" s="2"/>
      <c r="B9" s="365" t="s">
        <v>191</v>
      </c>
      <c r="C9" s="227" t="s">
        <v>288</v>
      </c>
      <c r="D9" s="272"/>
      <c r="E9" s="227" t="s">
        <v>288</v>
      </c>
      <c r="F9" s="228"/>
    </row>
    <row r="10" spans="1:13" customFormat="1" ht="15" customHeight="1" x14ac:dyDescent="0.2">
      <c r="A10" s="2"/>
      <c r="B10" s="25" t="s">
        <v>192</v>
      </c>
      <c r="C10" s="225">
        <v>8</v>
      </c>
      <c r="D10" s="271">
        <f t="shared" si="0"/>
        <v>6.9565217391304346</v>
      </c>
      <c r="E10" s="225">
        <v>10</v>
      </c>
      <c r="F10" s="226">
        <f t="shared" si="1"/>
        <v>5.7471264367816088</v>
      </c>
    </row>
    <row r="11" spans="1:13" customFormat="1" ht="15" customHeight="1" x14ac:dyDescent="0.2">
      <c r="A11" s="12"/>
      <c r="B11" s="365" t="s">
        <v>193</v>
      </c>
      <c r="C11" s="227">
        <v>15</v>
      </c>
      <c r="D11" s="272">
        <f t="shared" si="0"/>
        <v>13.043478260869565</v>
      </c>
      <c r="E11" s="227">
        <v>22</v>
      </c>
      <c r="F11" s="228">
        <f t="shared" si="1"/>
        <v>12.643678160919542</v>
      </c>
    </row>
    <row r="12" spans="1:13" customFormat="1" ht="15" customHeight="1" x14ac:dyDescent="0.2">
      <c r="A12" s="2"/>
      <c r="B12" s="25" t="s">
        <v>287</v>
      </c>
      <c r="C12" s="225">
        <v>8</v>
      </c>
      <c r="D12" s="271">
        <f t="shared" si="0"/>
        <v>6.9565217391304346</v>
      </c>
      <c r="E12" s="225">
        <v>10</v>
      </c>
      <c r="F12" s="226">
        <f t="shared" si="1"/>
        <v>5.7471264367816088</v>
      </c>
    </row>
    <row r="13" spans="1:13" customFormat="1" ht="15" customHeight="1" x14ac:dyDescent="0.2">
      <c r="A13" s="2"/>
      <c r="B13" s="365" t="s">
        <v>196</v>
      </c>
      <c r="C13" s="227">
        <v>31</v>
      </c>
      <c r="D13" s="272">
        <f t="shared" si="0"/>
        <v>26.956521739130434</v>
      </c>
      <c r="E13" s="227">
        <v>52</v>
      </c>
      <c r="F13" s="228">
        <f t="shared" si="1"/>
        <v>29.885057471264371</v>
      </c>
    </row>
    <row r="14" spans="1:13" customFormat="1" ht="15" customHeight="1" x14ac:dyDescent="0.2">
      <c r="A14" s="2"/>
      <c r="B14" s="25" t="s">
        <v>197</v>
      </c>
      <c r="C14" s="225" t="s">
        <v>288</v>
      </c>
      <c r="D14" s="271"/>
      <c r="E14" s="225">
        <v>7</v>
      </c>
      <c r="F14" s="226">
        <f t="shared" si="1"/>
        <v>4.0229885057471266</v>
      </c>
    </row>
    <row r="15" spans="1:13" customFormat="1" ht="15" customHeight="1" x14ac:dyDescent="0.2">
      <c r="A15" s="2"/>
      <c r="B15" s="26" t="s">
        <v>198</v>
      </c>
      <c r="C15" s="249" t="s">
        <v>288</v>
      </c>
      <c r="D15" s="203"/>
      <c r="E15" s="249" t="s">
        <v>288</v>
      </c>
      <c r="F15" s="206"/>
    </row>
    <row r="16" spans="1:13" customFormat="1" ht="15" customHeight="1" x14ac:dyDescent="0.2">
      <c r="A16" s="2"/>
      <c r="B16" s="25" t="s">
        <v>199</v>
      </c>
      <c r="C16" s="225" t="s">
        <v>288</v>
      </c>
      <c r="D16" s="271"/>
      <c r="E16" s="225" t="s">
        <v>288</v>
      </c>
      <c r="F16" s="226"/>
    </row>
    <row r="17" spans="1:6" customFormat="1" ht="15" customHeight="1" x14ac:dyDescent="0.2">
      <c r="A17" s="2"/>
      <c r="B17" s="365" t="s">
        <v>200</v>
      </c>
      <c r="C17" s="227" t="s">
        <v>288</v>
      </c>
      <c r="D17" s="272"/>
      <c r="E17" s="227" t="s">
        <v>288</v>
      </c>
      <c r="F17" s="228"/>
    </row>
    <row r="18" spans="1:6" customFormat="1" ht="15" customHeight="1" x14ac:dyDescent="0.2">
      <c r="A18" s="2"/>
      <c r="B18" s="25" t="s">
        <v>201</v>
      </c>
      <c r="C18" s="225" t="s">
        <v>288</v>
      </c>
      <c r="D18" s="271"/>
      <c r="E18" s="225" t="s">
        <v>288</v>
      </c>
      <c r="F18" s="226"/>
    </row>
    <row r="19" spans="1:6" customFormat="1" ht="15" customHeight="1" thickBot="1" x14ac:dyDescent="0.25">
      <c r="A19" s="2"/>
      <c r="B19" s="391" t="s">
        <v>0</v>
      </c>
      <c r="C19" s="250">
        <v>115</v>
      </c>
      <c r="D19" s="273">
        <f t="shared" si="0"/>
        <v>100</v>
      </c>
      <c r="E19" s="250">
        <v>174</v>
      </c>
      <c r="F19" s="274">
        <f t="shared" si="1"/>
        <v>100</v>
      </c>
    </row>
    <row r="21" spans="1:6" customFormat="1" ht="45" customHeight="1" x14ac:dyDescent="0.2">
      <c r="A21" s="9" t="s">
        <v>8</v>
      </c>
      <c r="B21" s="450" t="s">
        <v>156</v>
      </c>
      <c r="C21" s="450"/>
      <c r="D21" s="468"/>
      <c r="E21" s="468"/>
      <c r="F21" s="468"/>
    </row>
    <row r="22" spans="1:6" customFormat="1" ht="15" customHeight="1" x14ac:dyDescent="0.2">
      <c r="A22" s="13" t="s">
        <v>9</v>
      </c>
      <c r="B22" s="461" t="s">
        <v>458</v>
      </c>
      <c r="C22" s="461"/>
      <c r="D22" s="467"/>
      <c r="E22" s="467"/>
      <c r="F22" s="467"/>
    </row>
    <row r="23" spans="1:6" customFormat="1" ht="15" customHeight="1" x14ac:dyDescent="0.2">
      <c r="A23" s="12" t="s">
        <v>10</v>
      </c>
      <c r="B23" s="471" t="s">
        <v>399</v>
      </c>
      <c r="C23" s="471"/>
      <c r="D23" s="487"/>
      <c r="E23" s="487"/>
      <c r="F23" s="487"/>
    </row>
  </sheetData>
  <mergeCells count="7">
    <mergeCell ref="B23:F23"/>
    <mergeCell ref="B2:F2"/>
    <mergeCell ref="B3:B4"/>
    <mergeCell ref="E3:F3"/>
    <mergeCell ref="B21:F21"/>
    <mergeCell ref="B22:F22"/>
    <mergeCell ref="C3:D3"/>
  </mergeCells>
  <hyperlinks>
    <hyperlink ref="B23" r:id="rId1" display="http://www.observatorioemigracao.pt/np4/1291"/>
    <hyperlink ref="F1" location="Indice!A1" display="[índice Ç]"/>
    <hyperlink ref="B21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8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132" customWidth="1"/>
    <col min="6" max="6" width="15.83203125" style="115" customWidth="1"/>
    <col min="7" max="7" width="15.83203125" style="126" customWidth="1"/>
    <col min="8" max="16384" width="12.83203125" style="2"/>
  </cols>
  <sheetData>
    <row r="1" spans="1:9" ht="30" customHeight="1" x14ac:dyDescent="0.2">
      <c r="A1" s="3" t="s">
        <v>3</v>
      </c>
      <c r="B1" s="4" t="s">
        <v>4</v>
      </c>
      <c r="C1" s="4"/>
      <c r="D1" s="5"/>
      <c r="E1" s="130"/>
      <c r="F1" s="123"/>
      <c r="G1" s="125" t="s">
        <v>5</v>
      </c>
    </row>
    <row r="2" spans="1:9" ht="45" customHeight="1" thickBot="1" x14ac:dyDescent="0.25">
      <c r="B2" s="465" t="s">
        <v>401</v>
      </c>
      <c r="C2" s="466"/>
      <c r="D2" s="466"/>
      <c r="E2" s="466"/>
      <c r="F2" s="466"/>
      <c r="G2" s="466"/>
      <c r="H2" s="32"/>
      <c r="I2" s="8"/>
    </row>
    <row r="3" spans="1:9" customFormat="1" ht="75" customHeight="1" x14ac:dyDescent="0.2">
      <c r="B3" s="215" t="s">
        <v>1</v>
      </c>
      <c r="C3" s="216" t="s">
        <v>0</v>
      </c>
      <c r="D3" s="216" t="s">
        <v>83</v>
      </c>
      <c r="E3" s="217" t="s">
        <v>14</v>
      </c>
      <c r="F3" s="218" t="s">
        <v>84</v>
      </c>
      <c r="G3" s="219" t="s">
        <v>86</v>
      </c>
    </row>
    <row r="4" spans="1:9" customFormat="1" ht="15" customHeight="1" x14ac:dyDescent="0.2">
      <c r="B4" s="305" t="s">
        <v>42</v>
      </c>
      <c r="C4" s="329">
        <v>549</v>
      </c>
      <c r="D4" s="329">
        <v>406</v>
      </c>
      <c r="E4" s="330">
        <v>143</v>
      </c>
      <c r="F4" s="331">
        <v>2.8391608391608392</v>
      </c>
      <c r="G4" s="332">
        <v>8.9588772845952995</v>
      </c>
    </row>
    <row r="5" spans="1:9" customFormat="1" ht="15" customHeight="1" x14ac:dyDescent="0.2">
      <c r="B5" s="42" t="s">
        <v>43</v>
      </c>
      <c r="C5" s="333">
        <v>580</v>
      </c>
      <c r="D5" s="333">
        <v>403</v>
      </c>
      <c r="E5" s="334">
        <v>177</v>
      </c>
      <c r="F5" s="205">
        <v>2.2768361581920904</v>
      </c>
      <c r="G5" s="335">
        <v>8.9230769230769234</v>
      </c>
    </row>
    <row r="6" spans="1:9" customFormat="1" ht="15" customHeight="1" x14ac:dyDescent="0.2">
      <c r="B6" s="305" t="s">
        <v>74</v>
      </c>
      <c r="C6" s="329">
        <v>843</v>
      </c>
      <c r="D6" s="329">
        <v>637</v>
      </c>
      <c r="E6" s="330">
        <v>206</v>
      </c>
      <c r="F6" s="331">
        <v>3.092233009708738</v>
      </c>
      <c r="G6" s="332">
        <v>11.467827506461706</v>
      </c>
    </row>
    <row r="7" spans="1:9" customFormat="1" ht="15" customHeight="1" x14ac:dyDescent="0.2">
      <c r="B7" s="42" t="s">
        <v>75</v>
      </c>
      <c r="C7" s="333">
        <v>587</v>
      </c>
      <c r="D7" s="333">
        <v>415</v>
      </c>
      <c r="E7" s="334">
        <v>172</v>
      </c>
      <c r="F7" s="205">
        <v>2.4127906976744184</v>
      </c>
      <c r="G7" s="335">
        <v>8.088741904368197</v>
      </c>
    </row>
    <row r="8" spans="1:9" customFormat="1" ht="15" customHeight="1" x14ac:dyDescent="0.2">
      <c r="B8" s="305" t="s">
        <v>76</v>
      </c>
      <c r="C8" s="329">
        <v>704</v>
      </c>
      <c r="D8" s="329">
        <v>553</v>
      </c>
      <c r="E8" s="330">
        <v>151</v>
      </c>
      <c r="F8" s="331">
        <v>3.6622516556291389</v>
      </c>
      <c r="G8" s="332">
        <v>7.7893339234343886</v>
      </c>
    </row>
    <row r="9" spans="1:9" customFormat="1" ht="15" customHeight="1" x14ac:dyDescent="0.2">
      <c r="B9" s="42" t="s">
        <v>77</v>
      </c>
      <c r="C9" s="333">
        <v>837</v>
      </c>
      <c r="D9" s="333">
        <v>620</v>
      </c>
      <c r="E9" s="334">
        <v>217</v>
      </c>
      <c r="F9" s="205">
        <v>2.8571428571428572</v>
      </c>
      <c r="G9" s="335">
        <v>6.6381156316916492</v>
      </c>
    </row>
    <row r="10" spans="1:9" customFormat="1" ht="15" customHeight="1" x14ac:dyDescent="0.2">
      <c r="B10" s="305" t="s">
        <v>78</v>
      </c>
      <c r="C10" s="329">
        <v>1379</v>
      </c>
      <c r="D10" s="329">
        <v>1004</v>
      </c>
      <c r="E10" s="330">
        <v>375</v>
      </c>
      <c r="F10" s="331">
        <v>2.6773333333333333</v>
      </c>
      <c r="G10" s="332">
        <v>9.514281771767628</v>
      </c>
    </row>
    <row r="11" spans="1:9" customFormat="1" ht="15" customHeight="1" x14ac:dyDescent="0.2">
      <c r="B11" s="42" t="s">
        <v>79</v>
      </c>
      <c r="C11" s="333">
        <v>1403</v>
      </c>
      <c r="D11" s="333">
        <v>995</v>
      </c>
      <c r="E11" s="334">
        <v>408</v>
      </c>
      <c r="F11" s="205">
        <v>2.4387254901960786</v>
      </c>
      <c r="G11" s="335">
        <v>11.729788479224146</v>
      </c>
    </row>
    <row r="12" spans="1:9" customFormat="1" ht="15" customHeight="1" thickBot="1" x14ac:dyDescent="0.25">
      <c r="B12" s="306" t="s">
        <v>80</v>
      </c>
      <c r="C12" s="336">
        <v>1290</v>
      </c>
      <c r="D12" s="336">
        <v>919</v>
      </c>
      <c r="E12" s="337">
        <v>371</v>
      </c>
      <c r="F12" s="338">
        <v>2.477088948787062</v>
      </c>
      <c r="G12" s="339">
        <v>12.108128402477943</v>
      </c>
    </row>
    <row r="13" spans="1:9" customFormat="1" ht="15" customHeight="1" x14ac:dyDescent="0.2">
      <c r="B13" s="1"/>
      <c r="C13" s="1"/>
      <c r="D13" s="34"/>
      <c r="E13" s="132"/>
      <c r="F13" s="115"/>
      <c r="G13" s="126"/>
    </row>
    <row r="14" spans="1:9" customFormat="1" ht="90" customHeight="1" x14ac:dyDescent="0.2">
      <c r="A14" s="9" t="s">
        <v>8</v>
      </c>
      <c r="B14" s="450" t="s">
        <v>85</v>
      </c>
      <c r="C14" s="468"/>
      <c r="D14" s="468"/>
      <c r="E14" s="468"/>
      <c r="F14" s="468"/>
      <c r="G14" s="468"/>
      <c r="H14" s="28"/>
    </row>
    <row r="15" spans="1:9" customFormat="1" ht="15" customHeight="1" x14ac:dyDescent="0.2">
      <c r="A15" s="13" t="s">
        <v>9</v>
      </c>
      <c r="B15" s="461" t="s">
        <v>458</v>
      </c>
      <c r="C15" s="467"/>
      <c r="D15" s="467"/>
      <c r="E15" s="467"/>
      <c r="F15" s="467"/>
      <c r="G15" s="467"/>
      <c r="H15" s="29"/>
    </row>
    <row r="16" spans="1:9" customFormat="1" ht="15" customHeight="1" x14ac:dyDescent="0.2">
      <c r="A16" s="12" t="s">
        <v>10</v>
      </c>
      <c r="B16" s="462" t="s">
        <v>399</v>
      </c>
      <c r="C16" s="467"/>
      <c r="D16" s="467"/>
      <c r="E16" s="467"/>
      <c r="F16" s="467"/>
      <c r="G16" s="467"/>
      <c r="H16" s="30"/>
    </row>
    <row r="17" spans="4:7" customFormat="1" ht="15" customHeight="1" x14ac:dyDescent="0.2">
      <c r="D17" s="35"/>
      <c r="E17" s="133"/>
      <c r="F17" s="124"/>
      <c r="G17" s="127"/>
    </row>
    <row r="18" spans="4:7" customFormat="1" ht="15" customHeight="1" x14ac:dyDescent="0.2">
      <c r="D18" s="35"/>
      <c r="E18" s="133"/>
      <c r="F18" s="124"/>
      <c r="G18" s="127"/>
    </row>
    <row r="19" spans="4:7" customFormat="1" ht="15" customHeight="1" x14ac:dyDescent="0.2">
      <c r="D19" s="35"/>
      <c r="E19" s="133"/>
      <c r="F19" s="124"/>
      <c r="G19" s="127"/>
    </row>
    <row r="20" spans="4:7" customFormat="1" ht="15" customHeight="1" x14ac:dyDescent="0.2">
      <c r="D20" s="35"/>
      <c r="E20" s="133"/>
      <c r="F20" s="124"/>
      <c r="G20" s="127"/>
    </row>
    <row r="21" spans="4:7" customFormat="1" ht="15" customHeight="1" x14ac:dyDescent="0.2">
      <c r="D21" s="35"/>
      <c r="E21" s="133"/>
      <c r="F21" s="124"/>
      <c r="G21" s="127"/>
    </row>
    <row r="22" spans="4:7" customFormat="1" ht="15" customHeight="1" x14ac:dyDescent="0.2">
      <c r="D22" s="35"/>
      <c r="E22" s="133"/>
      <c r="F22" s="124"/>
      <c r="G22" s="127"/>
    </row>
    <row r="23" spans="4:7" customFormat="1" ht="15" customHeight="1" x14ac:dyDescent="0.2">
      <c r="D23" s="35"/>
      <c r="E23" s="133"/>
      <c r="F23" s="124"/>
      <c r="G23" s="127"/>
    </row>
    <row r="24" spans="4:7" customFormat="1" ht="15" customHeight="1" x14ac:dyDescent="0.2">
      <c r="D24" s="35"/>
      <c r="E24" s="133"/>
      <c r="F24" s="124"/>
      <c r="G24" s="127"/>
    </row>
    <row r="25" spans="4:7" customFormat="1" ht="15" customHeight="1" x14ac:dyDescent="0.2">
      <c r="D25" s="35"/>
      <c r="E25" s="133"/>
      <c r="F25" s="124"/>
      <c r="G25" s="127"/>
    </row>
    <row r="26" spans="4:7" customFormat="1" ht="15" customHeight="1" x14ac:dyDescent="0.2">
      <c r="D26" s="35"/>
      <c r="E26" s="133"/>
      <c r="F26" s="124"/>
      <c r="G26" s="127"/>
    </row>
    <row r="27" spans="4:7" customFormat="1" ht="15" customHeight="1" x14ac:dyDescent="0.2">
      <c r="D27" s="35"/>
      <c r="E27" s="133"/>
      <c r="F27" s="124"/>
      <c r="G27" s="127"/>
    </row>
    <row r="28" spans="4:7" customFormat="1" ht="15" customHeight="1" x14ac:dyDescent="0.2">
      <c r="D28" s="35"/>
      <c r="E28" s="133"/>
      <c r="F28" s="124"/>
      <c r="G28" s="127"/>
    </row>
    <row r="29" spans="4:7" customFormat="1" ht="15" customHeight="1" x14ac:dyDescent="0.2">
      <c r="D29" s="35"/>
      <c r="E29" s="133"/>
      <c r="F29" s="124"/>
      <c r="G29" s="127"/>
    </row>
    <row r="30" spans="4:7" customFormat="1" ht="15" customHeight="1" x14ac:dyDescent="0.2">
      <c r="D30" s="35"/>
      <c r="E30" s="133"/>
      <c r="F30" s="124"/>
      <c r="G30" s="127"/>
    </row>
    <row r="31" spans="4:7" customFormat="1" ht="15" customHeight="1" x14ac:dyDescent="0.2">
      <c r="D31" s="35"/>
      <c r="E31" s="133"/>
      <c r="F31" s="124"/>
      <c r="G31" s="127"/>
    </row>
    <row r="32" spans="4:7" customFormat="1" ht="15" customHeight="1" x14ac:dyDescent="0.2">
      <c r="D32" s="35"/>
      <c r="E32" s="133"/>
      <c r="F32" s="124"/>
      <c r="G32" s="127"/>
    </row>
    <row r="33" spans="4:7" customFormat="1" ht="15" customHeight="1" x14ac:dyDescent="0.2">
      <c r="D33" s="35"/>
      <c r="E33" s="133"/>
      <c r="F33" s="124"/>
      <c r="G33" s="127"/>
    </row>
    <row r="34" spans="4:7" customFormat="1" ht="15" customHeight="1" x14ac:dyDescent="0.2">
      <c r="D34" s="35"/>
      <c r="E34" s="133"/>
      <c r="F34" s="124"/>
      <c r="G34" s="127"/>
    </row>
    <row r="35" spans="4:7" customFormat="1" ht="15" customHeight="1" x14ac:dyDescent="0.2">
      <c r="D35" s="35"/>
      <c r="E35" s="133"/>
      <c r="F35" s="124"/>
      <c r="G35" s="127"/>
    </row>
    <row r="36" spans="4:7" customFormat="1" ht="15" customHeight="1" x14ac:dyDescent="0.2">
      <c r="D36" s="35"/>
      <c r="E36" s="133"/>
      <c r="F36" s="124"/>
      <c r="G36" s="127"/>
    </row>
    <row r="37" spans="4:7" customFormat="1" ht="15" customHeight="1" x14ac:dyDescent="0.2">
      <c r="D37" s="35"/>
      <c r="E37" s="133"/>
      <c r="F37" s="124"/>
      <c r="G37" s="127"/>
    </row>
    <row r="38" spans="4:7" customFormat="1" ht="15" customHeight="1" x14ac:dyDescent="0.2">
      <c r="D38" s="35"/>
      <c r="E38" s="133"/>
      <c r="F38" s="124"/>
      <c r="G38" s="127"/>
    </row>
    <row r="39" spans="4:7" customFormat="1" ht="15" customHeight="1" x14ac:dyDescent="0.2">
      <c r="D39" s="35"/>
      <c r="E39" s="133"/>
      <c r="F39" s="124"/>
      <c r="G39" s="127"/>
    </row>
    <row r="40" spans="4:7" customFormat="1" ht="15" customHeight="1" x14ac:dyDescent="0.2">
      <c r="D40" s="35"/>
      <c r="E40" s="133"/>
      <c r="F40" s="124"/>
      <c r="G40" s="127"/>
    </row>
    <row r="41" spans="4:7" customFormat="1" ht="15" customHeight="1" x14ac:dyDescent="0.2">
      <c r="D41" s="35"/>
      <c r="E41" s="133"/>
      <c r="F41" s="124"/>
      <c r="G41" s="127"/>
    </row>
    <row r="42" spans="4:7" customFormat="1" ht="15" customHeight="1" x14ac:dyDescent="0.2">
      <c r="D42" s="35"/>
      <c r="E42" s="133"/>
      <c r="F42" s="124"/>
      <c r="G42" s="127"/>
    </row>
    <row r="43" spans="4:7" customFormat="1" ht="15" customHeight="1" x14ac:dyDescent="0.2">
      <c r="D43" s="35"/>
      <c r="E43" s="133"/>
      <c r="F43" s="124"/>
      <c r="G43" s="127"/>
    </row>
    <row r="44" spans="4:7" customFormat="1" ht="15" customHeight="1" x14ac:dyDescent="0.2">
      <c r="D44" s="35"/>
      <c r="E44" s="133"/>
      <c r="F44" s="124"/>
      <c r="G44" s="127"/>
    </row>
    <row r="45" spans="4:7" customFormat="1" ht="15" customHeight="1" x14ac:dyDescent="0.2">
      <c r="D45" s="35"/>
      <c r="E45" s="133"/>
      <c r="F45" s="124"/>
      <c r="G45" s="127"/>
    </row>
    <row r="46" spans="4:7" customFormat="1" ht="15" customHeight="1" x14ac:dyDescent="0.2">
      <c r="D46" s="35"/>
      <c r="E46" s="133"/>
      <c r="F46" s="124"/>
      <c r="G46" s="127"/>
    </row>
    <row r="47" spans="4:7" customFormat="1" ht="15" customHeight="1" x14ac:dyDescent="0.2">
      <c r="D47" s="35"/>
      <c r="E47" s="133"/>
      <c r="F47" s="124"/>
      <c r="G47" s="127"/>
    </row>
    <row r="48" spans="4:7" customFormat="1" ht="15" customHeight="1" x14ac:dyDescent="0.2">
      <c r="D48" s="35"/>
      <c r="E48" s="133"/>
      <c r="F48" s="124"/>
      <c r="G48" s="127"/>
    </row>
    <row r="49" spans="4:7" customFormat="1" ht="15" customHeight="1" x14ac:dyDescent="0.2">
      <c r="D49" s="35"/>
      <c r="E49" s="133"/>
      <c r="F49" s="124"/>
      <c r="G49" s="127"/>
    </row>
    <row r="50" spans="4:7" customFormat="1" ht="15" customHeight="1" x14ac:dyDescent="0.2">
      <c r="D50" s="35"/>
      <c r="E50" s="133"/>
      <c r="F50" s="124"/>
      <c r="G50" s="127"/>
    </row>
    <row r="51" spans="4:7" customFormat="1" ht="15" customHeight="1" x14ac:dyDescent="0.2">
      <c r="D51" s="35"/>
      <c r="E51" s="133"/>
      <c r="F51" s="124"/>
      <c r="G51" s="127"/>
    </row>
    <row r="52" spans="4:7" customFormat="1" ht="15" customHeight="1" x14ac:dyDescent="0.2">
      <c r="D52" s="35"/>
      <c r="E52" s="133"/>
      <c r="F52" s="124"/>
      <c r="G52" s="127"/>
    </row>
    <row r="53" spans="4:7" customFormat="1" ht="15" customHeight="1" x14ac:dyDescent="0.2">
      <c r="D53" s="35"/>
      <c r="E53" s="133"/>
      <c r="F53" s="124"/>
      <c r="G53" s="127"/>
    </row>
    <row r="54" spans="4:7" customFormat="1" ht="15" customHeight="1" x14ac:dyDescent="0.2">
      <c r="D54" s="35"/>
      <c r="E54" s="133"/>
      <c r="F54" s="124"/>
      <c r="G54" s="127"/>
    </row>
    <row r="55" spans="4:7" customFormat="1" ht="15" customHeight="1" x14ac:dyDescent="0.2">
      <c r="D55" s="35"/>
      <c r="E55" s="133"/>
      <c r="F55" s="124"/>
      <c r="G55" s="127"/>
    </row>
    <row r="56" spans="4:7" customFormat="1" ht="15" customHeight="1" x14ac:dyDescent="0.2">
      <c r="D56" s="35"/>
      <c r="E56" s="133"/>
      <c r="F56" s="124"/>
      <c r="G56" s="127"/>
    </row>
    <row r="57" spans="4:7" customFormat="1" ht="15" customHeight="1" x14ac:dyDescent="0.2">
      <c r="D57" s="35"/>
      <c r="E57" s="133"/>
      <c r="F57" s="124"/>
      <c r="G57" s="127"/>
    </row>
    <row r="58" spans="4:7" customFormat="1" ht="15" customHeight="1" x14ac:dyDescent="0.2">
      <c r="D58" s="35"/>
      <c r="E58" s="133"/>
      <c r="F58" s="124"/>
      <c r="G58" s="127"/>
    </row>
    <row r="59" spans="4:7" customFormat="1" ht="15" customHeight="1" x14ac:dyDescent="0.2">
      <c r="D59" s="35"/>
      <c r="E59" s="133"/>
      <c r="F59" s="124"/>
      <c r="G59" s="127"/>
    </row>
    <row r="60" spans="4:7" customFormat="1" ht="15" customHeight="1" x14ac:dyDescent="0.2">
      <c r="D60" s="35"/>
      <c r="E60" s="133"/>
      <c r="F60" s="124"/>
      <c r="G60" s="127"/>
    </row>
    <row r="61" spans="4:7" customFormat="1" ht="15" customHeight="1" x14ac:dyDescent="0.2">
      <c r="D61" s="35"/>
      <c r="E61" s="133"/>
      <c r="F61" s="124"/>
      <c r="G61" s="127"/>
    </row>
    <row r="62" spans="4:7" customFormat="1" ht="15" customHeight="1" x14ac:dyDescent="0.2">
      <c r="D62" s="35"/>
      <c r="E62" s="133"/>
      <c r="F62" s="124"/>
      <c r="G62" s="127"/>
    </row>
    <row r="63" spans="4:7" customFormat="1" ht="15" customHeight="1" x14ac:dyDescent="0.2">
      <c r="D63" s="35"/>
      <c r="E63" s="133"/>
      <c r="F63" s="124"/>
      <c r="G63" s="127"/>
    </row>
    <row r="64" spans="4:7" customFormat="1" ht="15" customHeight="1" x14ac:dyDescent="0.2">
      <c r="D64" s="35"/>
      <c r="E64" s="133"/>
      <c r="F64" s="124"/>
      <c r="G64" s="127"/>
    </row>
    <row r="65" spans="4:7" customFormat="1" ht="15" customHeight="1" x14ac:dyDescent="0.2">
      <c r="D65" s="35"/>
      <c r="E65" s="133"/>
      <c r="F65" s="124"/>
      <c r="G65" s="127"/>
    </row>
    <row r="66" spans="4:7" customFormat="1" ht="15" customHeight="1" x14ac:dyDescent="0.2">
      <c r="D66" s="35"/>
      <c r="E66" s="133"/>
      <c r="F66" s="124"/>
      <c r="G66" s="127"/>
    </row>
    <row r="67" spans="4:7" customFormat="1" ht="15" customHeight="1" x14ac:dyDescent="0.2">
      <c r="D67" s="35"/>
      <c r="E67" s="133"/>
      <c r="F67" s="124"/>
      <c r="G67" s="127"/>
    </row>
    <row r="68" spans="4:7" customFormat="1" ht="15" customHeight="1" x14ac:dyDescent="0.2">
      <c r="D68" s="35"/>
      <c r="E68" s="133"/>
      <c r="F68" s="124"/>
      <c r="G68" s="127"/>
    </row>
    <row r="69" spans="4:7" customFormat="1" ht="15" customHeight="1" x14ac:dyDescent="0.2">
      <c r="D69" s="35"/>
      <c r="E69" s="133"/>
      <c r="F69" s="124"/>
      <c r="G69" s="127"/>
    </row>
    <row r="70" spans="4:7" customFormat="1" ht="15" customHeight="1" x14ac:dyDescent="0.2">
      <c r="D70" s="35"/>
      <c r="E70" s="133"/>
      <c r="F70" s="124"/>
      <c r="G70" s="127"/>
    </row>
    <row r="71" spans="4:7" customFormat="1" ht="15" customHeight="1" x14ac:dyDescent="0.2">
      <c r="D71" s="35"/>
      <c r="E71" s="133"/>
      <c r="F71" s="124"/>
      <c r="G71" s="127"/>
    </row>
    <row r="72" spans="4:7" customFormat="1" ht="15" customHeight="1" x14ac:dyDescent="0.2">
      <c r="D72" s="35"/>
      <c r="E72" s="133"/>
      <c r="F72" s="124"/>
      <c r="G72" s="127"/>
    </row>
    <row r="73" spans="4:7" customFormat="1" ht="15" customHeight="1" x14ac:dyDescent="0.2">
      <c r="D73" s="35"/>
      <c r="E73" s="133"/>
      <c r="F73" s="124"/>
      <c r="G73" s="127"/>
    </row>
    <row r="74" spans="4:7" customFormat="1" ht="15" customHeight="1" x14ac:dyDescent="0.2">
      <c r="D74" s="35"/>
      <c r="E74" s="133"/>
      <c r="F74" s="124"/>
      <c r="G74" s="127"/>
    </row>
    <row r="75" spans="4:7" customFormat="1" ht="15" customHeight="1" x14ac:dyDescent="0.2">
      <c r="D75" s="35"/>
      <c r="E75" s="133"/>
      <c r="F75" s="124"/>
      <c r="G75" s="127"/>
    </row>
    <row r="76" spans="4:7" customFormat="1" ht="15" customHeight="1" x14ac:dyDescent="0.2">
      <c r="D76" s="35"/>
      <c r="E76" s="133"/>
      <c r="F76" s="124"/>
      <c r="G76" s="127"/>
    </row>
    <row r="77" spans="4:7" customFormat="1" ht="15" customHeight="1" x14ac:dyDescent="0.2">
      <c r="D77" s="35"/>
      <c r="E77" s="133"/>
      <c r="F77" s="124"/>
      <c r="G77" s="127"/>
    </row>
    <row r="78" spans="4:7" customFormat="1" ht="15" customHeight="1" x14ac:dyDescent="0.2">
      <c r="D78" s="35"/>
      <c r="E78" s="133"/>
      <c r="F78" s="124"/>
      <c r="G78" s="127"/>
    </row>
    <row r="79" spans="4:7" customFormat="1" ht="15" customHeight="1" x14ac:dyDescent="0.2">
      <c r="D79" s="35"/>
      <c r="E79" s="133"/>
      <c r="F79" s="124"/>
      <c r="G79" s="127"/>
    </row>
    <row r="80" spans="4:7" customFormat="1" ht="15" customHeight="1" x14ac:dyDescent="0.2">
      <c r="D80" s="35"/>
      <c r="E80" s="133"/>
      <c r="F80" s="124"/>
      <c r="G80" s="127"/>
    </row>
    <row r="81" spans="4:7" customFormat="1" ht="15" customHeight="1" x14ac:dyDescent="0.2">
      <c r="D81" s="35"/>
      <c r="E81" s="133"/>
      <c r="F81" s="124"/>
      <c r="G81" s="127"/>
    </row>
    <row r="82" spans="4:7" customFormat="1" ht="15" customHeight="1" x14ac:dyDescent="0.2">
      <c r="D82" s="35"/>
      <c r="E82" s="133"/>
      <c r="F82" s="124"/>
      <c r="G82" s="127"/>
    </row>
    <row r="83" spans="4:7" customFormat="1" ht="15" customHeight="1" x14ac:dyDescent="0.2">
      <c r="D83" s="35"/>
      <c r="E83" s="133"/>
      <c r="F83" s="124"/>
      <c r="G83" s="127"/>
    </row>
    <row r="84" spans="4:7" customFormat="1" ht="15" customHeight="1" x14ac:dyDescent="0.2">
      <c r="D84" s="35"/>
      <c r="E84" s="133"/>
      <c r="F84" s="124"/>
      <c r="G84" s="127"/>
    </row>
    <row r="85" spans="4:7" customFormat="1" ht="15" customHeight="1" x14ac:dyDescent="0.2">
      <c r="D85" s="35"/>
      <c r="E85" s="133"/>
      <c r="F85" s="124"/>
      <c r="G85" s="127"/>
    </row>
    <row r="86" spans="4:7" customFormat="1" ht="15" customHeight="1" x14ac:dyDescent="0.2">
      <c r="D86" s="35"/>
      <c r="E86" s="133"/>
      <c r="F86" s="124"/>
      <c r="G86" s="127"/>
    </row>
    <row r="87" spans="4:7" customFormat="1" ht="15" customHeight="1" x14ac:dyDescent="0.2">
      <c r="D87" s="35"/>
      <c r="E87" s="133"/>
      <c r="F87" s="124"/>
      <c r="G87" s="127"/>
    </row>
    <row r="88" spans="4:7" customFormat="1" ht="15" customHeight="1" x14ac:dyDescent="0.2">
      <c r="D88" s="35"/>
      <c r="E88" s="133"/>
      <c r="F88" s="124"/>
      <c r="G88" s="127"/>
    </row>
    <row r="89" spans="4:7" customFormat="1" ht="15" customHeight="1" x14ac:dyDescent="0.2">
      <c r="D89" s="35"/>
      <c r="E89" s="133"/>
      <c r="F89" s="124"/>
      <c r="G89" s="127"/>
    </row>
  </sheetData>
  <mergeCells count="4">
    <mergeCell ref="B2:G2"/>
    <mergeCell ref="B16:G16"/>
    <mergeCell ref="B14:G14"/>
    <mergeCell ref="B15:G15"/>
  </mergeCells>
  <hyperlinks>
    <hyperlink ref="B16" r:id="rId1"/>
    <hyperlink ref="B14" display="https://www-genesis.destatis.de/genesis/online/data;jsessionid=FC073727B84570D27DFB5A9FAD933C7A.tomcat_GO_2_3?operation=sprachwechsel&amp;option=en Themes / 12 Population / 125 Naturalisation of foreigners, foreigners / 12521 Statistics of foreigners / 12521-"/>
    <hyperlink ref="G1" location="Indice!A1" display="[índice Ç]"/>
  </hyperlinks>
  <pageMargins left="0.7" right="0.7" top="0.75" bottom="0.75" header="0.3" footer="0.3"/>
  <ignoredErrors>
    <ignoredError sqref="B4:B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1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275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157</v>
      </c>
      <c r="C2" s="463"/>
      <c r="D2" s="486"/>
      <c r="E2" s="486"/>
      <c r="F2" s="486"/>
    </row>
    <row r="3" spans="1:13" ht="30" customHeight="1" x14ac:dyDescent="0.2">
      <c r="A3"/>
      <c r="B3" s="479" t="s">
        <v>62</v>
      </c>
      <c r="C3" s="506" t="s">
        <v>279</v>
      </c>
      <c r="D3" s="507"/>
      <c r="E3" s="481" t="s">
        <v>280</v>
      </c>
      <c r="F3" s="499"/>
    </row>
    <row r="4" spans="1:13" ht="30" customHeight="1" x14ac:dyDescent="0.2">
      <c r="A4"/>
      <c r="B4" s="519"/>
      <c r="C4" s="39" t="s">
        <v>6</v>
      </c>
      <c r="D4" s="263" t="s">
        <v>61</v>
      </c>
      <c r="E4" s="59" t="s">
        <v>6</v>
      </c>
      <c r="F4" s="179" t="s">
        <v>61</v>
      </c>
    </row>
    <row r="5" spans="1:13" customFormat="1" ht="15" customHeight="1" x14ac:dyDescent="0.2">
      <c r="B5" s="364" t="s">
        <v>289</v>
      </c>
      <c r="C5" s="276">
        <v>6</v>
      </c>
      <c r="D5" s="270">
        <v>5.2173913043478262</v>
      </c>
      <c r="E5" s="223">
        <v>41</v>
      </c>
      <c r="F5" s="224">
        <v>23.563218390804597</v>
      </c>
    </row>
    <row r="6" spans="1:13" customFormat="1" ht="15" customHeight="1" x14ac:dyDescent="0.2">
      <c r="B6" s="25" t="s">
        <v>290</v>
      </c>
      <c r="C6" s="277">
        <v>33</v>
      </c>
      <c r="D6" s="271">
        <v>28.695652173913043</v>
      </c>
      <c r="E6" s="225">
        <v>34</v>
      </c>
      <c r="F6" s="226">
        <v>19.540229885057471</v>
      </c>
    </row>
    <row r="7" spans="1:13" customFormat="1" ht="15" customHeight="1" x14ac:dyDescent="0.2">
      <c r="A7" s="2"/>
      <c r="B7" s="365" t="s">
        <v>291</v>
      </c>
      <c r="C7" s="278">
        <v>75</v>
      </c>
      <c r="D7" s="272">
        <v>65.217391304347828</v>
      </c>
      <c r="E7" s="227">
        <v>98</v>
      </c>
      <c r="F7" s="228">
        <v>56.321839080459768</v>
      </c>
    </row>
    <row r="8" spans="1:13" customFormat="1" ht="15" customHeight="1" x14ac:dyDescent="0.2">
      <c r="A8" s="2"/>
      <c r="B8" s="25" t="s">
        <v>292</v>
      </c>
      <c r="C8" s="277">
        <v>41</v>
      </c>
      <c r="D8" s="271">
        <v>35.652173913043477</v>
      </c>
      <c r="E8" s="225">
        <v>47</v>
      </c>
      <c r="F8" s="226">
        <v>27.011494252873565</v>
      </c>
    </row>
    <row r="9" spans="1:13" customFormat="1" ht="15" customHeight="1" x14ac:dyDescent="0.2">
      <c r="A9" s="2"/>
      <c r="B9" s="365" t="s">
        <v>293</v>
      </c>
      <c r="C9" s="278">
        <v>16</v>
      </c>
      <c r="D9" s="272">
        <v>13.913043478260869</v>
      </c>
      <c r="E9" s="227">
        <v>23</v>
      </c>
      <c r="F9" s="228">
        <v>13.218390804597702</v>
      </c>
    </row>
    <row r="10" spans="1:13" customFormat="1" ht="15" customHeight="1" x14ac:dyDescent="0.2">
      <c r="A10" s="2"/>
      <c r="B10" s="25" t="s">
        <v>294</v>
      </c>
      <c r="C10" s="277" t="s">
        <v>288</v>
      </c>
      <c r="D10" s="271"/>
      <c r="E10" s="225">
        <v>8</v>
      </c>
      <c r="F10" s="226">
        <v>4.5977011494252871</v>
      </c>
    </row>
    <row r="11" spans="1:13" customFormat="1" ht="15" customHeight="1" x14ac:dyDescent="0.2">
      <c r="A11" s="12"/>
      <c r="B11" s="365" t="s">
        <v>295</v>
      </c>
      <c r="C11" s="278">
        <v>12</v>
      </c>
      <c r="D11" s="272">
        <v>10.434782608695652</v>
      </c>
      <c r="E11" s="227">
        <v>19</v>
      </c>
      <c r="F11" s="228">
        <v>10.919540229885058</v>
      </c>
    </row>
    <row r="12" spans="1:13" customFormat="1" ht="15" customHeight="1" thickBot="1" x14ac:dyDescent="0.25">
      <c r="A12" s="2"/>
      <c r="B12" s="312" t="s">
        <v>0</v>
      </c>
      <c r="C12" s="279">
        <v>115</v>
      </c>
      <c r="D12" s="280">
        <v>100</v>
      </c>
      <c r="E12" s="229">
        <v>174</v>
      </c>
      <c r="F12" s="230">
        <v>100</v>
      </c>
    </row>
    <row r="14" spans="1:13" customFormat="1" ht="45" customHeight="1" x14ac:dyDescent="0.2">
      <c r="A14" s="9" t="s">
        <v>8</v>
      </c>
      <c r="B14" s="450" t="s">
        <v>158</v>
      </c>
      <c r="C14" s="450"/>
      <c r="D14" s="468"/>
      <c r="E14" s="468"/>
      <c r="F14" s="468"/>
    </row>
    <row r="15" spans="1:13" customFormat="1" ht="15" customHeight="1" x14ac:dyDescent="0.2">
      <c r="A15" s="13" t="s">
        <v>9</v>
      </c>
      <c r="B15" s="461" t="s">
        <v>458</v>
      </c>
      <c r="C15" s="461"/>
      <c r="D15" s="467"/>
      <c r="E15" s="467"/>
      <c r="F15" s="467"/>
    </row>
    <row r="16" spans="1:13" customFormat="1" ht="15" customHeight="1" x14ac:dyDescent="0.2">
      <c r="A16" s="12" t="s">
        <v>10</v>
      </c>
      <c r="B16" s="471" t="s">
        <v>399</v>
      </c>
      <c r="C16" s="471"/>
      <c r="D16" s="487"/>
      <c r="E16" s="487"/>
      <c r="F16" s="487"/>
    </row>
  </sheetData>
  <mergeCells count="7">
    <mergeCell ref="B16:F16"/>
    <mergeCell ref="B2:F2"/>
    <mergeCell ref="B3:B4"/>
    <mergeCell ref="E3:F3"/>
    <mergeCell ref="B14:F14"/>
    <mergeCell ref="B15:F15"/>
    <mergeCell ref="C3:D3"/>
  </mergeCells>
  <hyperlinks>
    <hyperlink ref="B16" r:id="rId1" display="http://www.observatorioemigracao.pt/np4/1291"/>
    <hyperlink ref="F1" location="Indice!A1" display="[índice Ç]"/>
    <hyperlink ref="B14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90.83203125" style="146" customWidth="1"/>
    <col min="3" max="3" width="15.83203125" style="191" customWidth="1"/>
    <col min="4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281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402</v>
      </c>
      <c r="C2" s="486"/>
      <c r="D2" s="486"/>
    </row>
    <row r="3" spans="1:11" ht="30" customHeight="1" x14ac:dyDescent="0.2">
      <c r="A3"/>
      <c r="B3" s="53" t="s">
        <v>462</v>
      </c>
      <c r="C3" s="303" t="s">
        <v>317</v>
      </c>
      <c r="D3" s="185" t="s">
        <v>316</v>
      </c>
    </row>
    <row r="4" spans="1:11" ht="15" customHeight="1" x14ac:dyDescent="0.2">
      <c r="A4"/>
      <c r="B4" s="393" t="s">
        <v>296</v>
      </c>
      <c r="C4" s="304"/>
      <c r="D4" s="282"/>
    </row>
    <row r="5" spans="1:11" customFormat="1" ht="15" customHeight="1" x14ac:dyDescent="0.2">
      <c r="B5" s="394" t="s">
        <v>297</v>
      </c>
      <c r="C5" s="376">
        <v>26.436781609195403</v>
      </c>
      <c r="D5" s="193">
        <v>23.684210526315788</v>
      </c>
    </row>
    <row r="6" spans="1:11" customFormat="1" ht="15" customHeight="1" x14ac:dyDescent="0.2">
      <c r="B6" s="395" t="s">
        <v>298</v>
      </c>
      <c r="C6" s="377">
        <v>29.885057471264371</v>
      </c>
      <c r="D6" s="231">
        <v>32.894736842105267</v>
      </c>
    </row>
    <row r="7" spans="1:11" customFormat="1" ht="15" customHeight="1" x14ac:dyDescent="0.2">
      <c r="A7" s="2"/>
      <c r="B7" s="394" t="s">
        <v>299</v>
      </c>
      <c r="C7" s="376">
        <v>43.678160919540232</v>
      </c>
      <c r="D7" s="193">
        <v>43.421052631578952</v>
      </c>
    </row>
    <row r="8" spans="1:11" customFormat="1" ht="15" customHeight="1" x14ac:dyDescent="0.2">
      <c r="A8" s="2"/>
      <c r="B8" s="364" t="s">
        <v>300</v>
      </c>
      <c r="C8" s="377">
        <v>2.8620689655172415</v>
      </c>
      <c r="D8" s="231"/>
    </row>
    <row r="9" spans="1:11" customFormat="1" ht="15" customHeight="1" x14ac:dyDescent="0.2">
      <c r="A9" s="2"/>
      <c r="B9" s="25" t="s">
        <v>301</v>
      </c>
      <c r="C9" s="376">
        <v>0.63218390804597713</v>
      </c>
      <c r="D9" s="193">
        <v>0.6578947368421052</v>
      </c>
    </row>
    <row r="10" spans="1:11" customFormat="1" ht="15" customHeight="1" x14ac:dyDescent="0.2">
      <c r="A10" s="12"/>
      <c r="B10" s="394">
        <v>0</v>
      </c>
      <c r="C10" s="376">
        <v>13.793103448275861</v>
      </c>
      <c r="D10" s="193">
        <v>14.473684210526317</v>
      </c>
    </row>
    <row r="11" spans="1:11" customFormat="1" ht="15" customHeight="1" x14ac:dyDescent="0.2">
      <c r="A11" s="2"/>
      <c r="B11" s="395">
        <v>1</v>
      </c>
      <c r="C11" s="377">
        <v>40.229885057471265</v>
      </c>
      <c r="D11" s="231">
        <v>38.15789473684211</v>
      </c>
    </row>
    <row r="12" spans="1:11" customFormat="1" ht="15" customHeight="1" x14ac:dyDescent="0.2">
      <c r="A12" s="2"/>
      <c r="B12" s="394" t="s">
        <v>302</v>
      </c>
      <c r="C12" s="376">
        <v>45.977011494252871</v>
      </c>
      <c r="D12" s="193">
        <v>47.368421052631575</v>
      </c>
    </row>
    <row r="13" spans="1:11" customFormat="1" ht="15" customHeight="1" x14ac:dyDescent="0.2">
      <c r="A13" s="2"/>
      <c r="B13" s="364" t="s">
        <v>303</v>
      </c>
      <c r="C13" s="377">
        <v>1.6551724137931034</v>
      </c>
      <c r="D13" s="231">
        <v>1.9078947368421053</v>
      </c>
    </row>
    <row r="14" spans="1:11" customFormat="1" ht="15" customHeight="1" x14ac:dyDescent="0.2">
      <c r="A14" s="2"/>
      <c r="B14" s="73" t="s">
        <v>304</v>
      </c>
      <c r="C14" s="378"/>
      <c r="D14" s="48"/>
    </row>
    <row r="15" spans="1:11" customFormat="1" ht="15" customHeight="1" x14ac:dyDescent="0.2">
      <c r="A15" s="2"/>
      <c r="B15" s="395" t="s">
        <v>305</v>
      </c>
      <c r="C15" s="377">
        <v>8.0459770114942533</v>
      </c>
      <c r="D15" s="231">
        <v>7.8947368421052628</v>
      </c>
    </row>
    <row r="16" spans="1:11" customFormat="1" ht="15" customHeight="1" x14ac:dyDescent="0.2">
      <c r="A16" s="2"/>
      <c r="B16" s="394" t="s">
        <v>306</v>
      </c>
      <c r="C16" s="376">
        <v>11.494252873563218</v>
      </c>
      <c r="D16" s="193">
        <v>11.842105263157894</v>
      </c>
    </row>
    <row r="17" spans="1:4" customFormat="1" ht="15" customHeight="1" x14ac:dyDescent="0.2">
      <c r="A17" s="2"/>
      <c r="B17" s="395" t="s">
        <v>307</v>
      </c>
      <c r="C17" s="377">
        <v>5.7471264367816088</v>
      </c>
      <c r="D17" s="231"/>
    </row>
    <row r="18" spans="1:4" customFormat="1" ht="15" customHeight="1" x14ac:dyDescent="0.2">
      <c r="A18" s="2"/>
      <c r="B18" s="394" t="s">
        <v>308</v>
      </c>
      <c r="C18" s="376">
        <v>13.793103448275861</v>
      </c>
      <c r="D18" s="193">
        <v>14.473684210526317</v>
      </c>
    </row>
    <row r="19" spans="1:4" customFormat="1" ht="15" customHeight="1" x14ac:dyDescent="0.2">
      <c r="A19" s="2"/>
      <c r="B19" s="395" t="s">
        <v>309</v>
      </c>
      <c r="C19" s="377">
        <v>18.390804597701148</v>
      </c>
      <c r="D19" s="231">
        <v>18.421052631578945</v>
      </c>
    </row>
    <row r="20" spans="1:4" customFormat="1" ht="15" customHeight="1" x14ac:dyDescent="0.2">
      <c r="A20" s="2"/>
      <c r="B20" s="394" t="s">
        <v>310</v>
      </c>
      <c r="C20" s="376">
        <v>14.942528735632186</v>
      </c>
      <c r="D20" s="193">
        <v>14.473684210526317</v>
      </c>
    </row>
    <row r="21" spans="1:4" customFormat="1" ht="15" customHeight="1" x14ac:dyDescent="0.2">
      <c r="A21" s="2"/>
      <c r="B21" s="395" t="s">
        <v>311</v>
      </c>
      <c r="C21" s="377">
        <v>14.942528735632186</v>
      </c>
      <c r="D21" s="231">
        <v>14.473684210526317</v>
      </c>
    </row>
    <row r="22" spans="1:4" customFormat="1" ht="15" customHeight="1" x14ac:dyDescent="0.2">
      <c r="A22" s="2"/>
      <c r="B22" s="396" t="s">
        <v>312</v>
      </c>
      <c r="C22" s="378">
        <v>9.1954022988505741</v>
      </c>
      <c r="D22" s="48">
        <v>9.2105263157894726</v>
      </c>
    </row>
    <row r="23" spans="1:4" customFormat="1" ht="15" customHeight="1" x14ac:dyDescent="0.2">
      <c r="A23" s="2"/>
      <c r="B23" s="364" t="s">
        <v>313</v>
      </c>
      <c r="C23" s="377">
        <v>2989.655172413793</v>
      </c>
      <c r="D23" s="231">
        <v>3342.1052631578946</v>
      </c>
    </row>
    <row r="24" spans="1:4" customFormat="1" ht="15" customHeight="1" x14ac:dyDescent="0.2">
      <c r="A24" s="2"/>
      <c r="B24" s="25" t="s">
        <v>314</v>
      </c>
      <c r="C24" s="376">
        <v>1343.6781609195402</v>
      </c>
      <c r="D24" s="193">
        <v>1475</v>
      </c>
    </row>
    <row r="25" spans="1:4" customFormat="1" ht="15" customHeight="1" thickBot="1" x14ac:dyDescent="0.25">
      <c r="A25" s="2"/>
      <c r="B25" s="391" t="s">
        <v>315</v>
      </c>
      <c r="C25" s="379">
        <v>1800</v>
      </c>
      <c r="D25" s="296">
        <v>1986.8421052631579</v>
      </c>
    </row>
    <row r="27" spans="1:4" customFormat="1" ht="45" customHeight="1" x14ac:dyDescent="0.2">
      <c r="A27" s="9" t="s">
        <v>8</v>
      </c>
      <c r="B27" s="450" t="s">
        <v>159</v>
      </c>
      <c r="C27" s="468"/>
      <c r="D27" s="468"/>
    </row>
    <row r="28" spans="1:4" customFormat="1" ht="15" customHeight="1" x14ac:dyDescent="0.2">
      <c r="A28" s="13" t="s">
        <v>9</v>
      </c>
      <c r="B28" s="461" t="s">
        <v>458</v>
      </c>
      <c r="C28" s="467"/>
      <c r="D28" s="467"/>
    </row>
    <row r="29" spans="1:4" customFormat="1" ht="15" customHeight="1" x14ac:dyDescent="0.2">
      <c r="A29" s="12" t="s">
        <v>10</v>
      </c>
      <c r="B29" s="471" t="s">
        <v>399</v>
      </c>
      <c r="C29" s="487"/>
      <c r="D29" s="487"/>
    </row>
  </sheetData>
  <mergeCells count="4">
    <mergeCell ref="B29:D29"/>
    <mergeCell ref="B2:D2"/>
    <mergeCell ref="B27:D27"/>
    <mergeCell ref="B28:D28"/>
  </mergeCells>
  <hyperlinks>
    <hyperlink ref="B29" r:id="rId1" display="http://www.observatorioemigracao.pt/np4/1291"/>
    <hyperlink ref="D1" location="Indice!A1" display="[índice Ç]"/>
    <hyperlink ref="B27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2" customWidth="1"/>
    <col min="3" max="3" width="15.83203125" style="115" customWidth="1"/>
    <col min="4" max="4" width="15.83203125" style="2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195"/>
      <c r="D1" s="7" t="s">
        <v>5</v>
      </c>
      <c r="H1" s="2"/>
      <c r="I1" s="2"/>
      <c r="J1" s="2"/>
      <c r="K1" s="2"/>
    </row>
    <row r="2" spans="1:11" ht="45" customHeight="1" thickBot="1" x14ac:dyDescent="0.25">
      <c r="B2" s="463" t="s">
        <v>466</v>
      </c>
      <c r="C2" s="486"/>
      <c r="D2" s="486"/>
    </row>
    <row r="3" spans="1:11" ht="30" customHeight="1" x14ac:dyDescent="0.2">
      <c r="A3"/>
      <c r="B3" s="53" t="s">
        <v>463</v>
      </c>
      <c r="C3" s="255" t="s">
        <v>279</v>
      </c>
      <c r="D3" s="120" t="s">
        <v>280</v>
      </c>
    </row>
    <row r="4" spans="1:11" customFormat="1" ht="15" customHeight="1" x14ac:dyDescent="0.2">
      <c r="B4" s="364" t="s">
        <v>318</v>
      </c>
      <c r="C4" s="107"/>
      <c r="D4" s="107"/>
    </row>
    <row r="5" spans="1:11" customFormat="1" ht="15" customHeight="1" x14ac:dyDescent="0.2">
      <c r="B5" s="25" t="s">
        <v>319</v>
      </c>
      <c r="C5" s="193">
        <v>15.6</v>
      </c>
      <c r="D5" s="193">
        <v>15.2</v>
      </c>
    </row>
    <row r="6" spans="1:11" customFormat="1" ht="15" customHeight="1" x14ac:dyDescent="0.2">
      <c r="A6" s="2"/>
      <c r="B6" s="365" t="s">
        <v>320</v>
      </c>
      <c r="C6" s="192">
        <v>33.299999999999997</v>
      </c>
      <c r="D6" s="192">
        <v>29.6</v>
      </c>
    </row>
    <row r="7" spans="1:11" customFormat="1" ht="15" customHeight="1" x14ac:dyDescent="0.2">
      <c r="A7" s="2"/>
      <c r="B7" s="25" t="s">
        <v>321</v>
      </c>
      <c r="C7" s="193">
        <v>21.1</v>
      </c>
      <c r="D7" s="193">
        <v>19.3</v>
      </c>
    </row>
    <row r="8" spans="1:11" customFormat="1" ht="15" customHeight="1" x14ac:dyDescent="0.2">
      <c r="A8" s="2"/>
      <c r="B8" s="365" t="s">
        <v>322</v>
      </c>
      <c r="C8" s="192"/>
      <c r="D8" s="192"/>
    </row>
    <row r="9" spans="1:11" customFormat="1" ht="15" customHeight="1" x14ac:dyDescent="0.2">
      <c r="A9" s="2"/>
      <c r="B9" s="25" t="s">
        <v>400</v>
      </c>
      <c r="C9" s="193">
        <v>33.299999999999997</v>
      </c>
      <c r="D9" s="193">
        <v>31.8</v>
      </c>
    </row>
    <row r="10" spans="1:11" customFormat="1" ht="15" customHeight="1" x14ac:dyDescent="0.2">
      <c r="A10" s="12"/>
      <c r="B10" s="365" t="s">
        <v>323</v>
      </c>
      <c r="C10" s="192">
        <v>18.899999999999999</v>
      </c>
      <c r="D10" s="192">
        <v>19.5</v>
      </c>
    </row>
    <row r="11" spans="1:11" customFormat="1" ht="15" customHeight="1" x14ac:dyDescent="0.2">
      <c r="A11" s="2"/>
      <c r="B11" s="25" t="s">
        <v>324</v>
      </c>
      <c r="C11" s="193">
        <v>19.3</v>
      </c>
      <c r="D11" s="193">
        <v>17.100000000000001</v>
      </c>
    </row>
    <row r="12" spans="1:11" customFormat="1" ht="15" customHeight="1" x14ac:dyDescent="0.2">
      <c r="A12" s="2"/>
      <c r="B12" s="365" t="s">
        <v>325</v>
      </c>
      <c r="C12" s="192"/>
      <c r="D12" s="192"/>
    </row>
    <row r="13" spans="1:11" customFormat="1" ht="15" customHeight="1" x14ac:dyDescent="0.2">
      <c r="A13" s="2"/>
      <c r="B13" s="25" t="s">
        <v>326</v>
      </c>
      <c r="C13" s="193">
        <v>18.100000000000001</v>
      </c>
      <c r="D13" s="193">
        <v>15.8</v>
      </c>
    </row>
    <row r="14" spans="1:11" customFormat="1" ht="15" customHeight="1" x14ac:dyDescent="0.2">
      <c r="A14" s="2"/>
      <c r="B14" s="26" t="s">
        <v>292</v>
      </c>
      <c r="C14" s="46">
        <v>20.5</v>
      </c>
      <c r="D14" s="46">
        <v>20</v>
      </c>
    </row>
    <row r="15" spans="1:11" customFormat="1" ht="15" customHeight="1" x14ac:dyDescent="0.2">
      <c r="A15" s="2"/>
      <c r="B15" s="25" t="s">
        <v>293</v>
      </c>
      <c r="C15" s="193" t="s">
        <v>288</v>
      </c>
      <c r="D15" s="193" t="s">
        <v>288</v>
      </c>
    </row>
    <row r="16" spans="1:11" customFormat="1" ht="15" customHeight="1" x14ac:dyDescent="0.2">
      <c r="A16" s="2"/>
      <c r="B16" s="365" t="s">
        <v>327</v>
      </c>
      <c r="C16" s="192" t="s">
        <v>288</v>
      </c>
      <c r="D16" s="192" t="s">
        <v>288</v>
      </c>
    </row>
    <row r="17" spans="1:4" customFormat="1" ht="15" customHeight="1" x14ac:dyDescent="0.2">
      <c r="A17" s="2"/>
      <c r="B17" s="25" t="s">
        <v>328</v>
      </c>
      <c r="C17" s="193">
        <v>28.1</v>
      </c>
      <c r="D17" s="193">
        <v>28.1</v>
      </c>
    </row>
    <row r="18" spans="1:4" customFormat="1" ht="15" customHeight="1" x14ac:dyDescent="0.2">
      <c r="A18" s="2"/>
      <c r="B18" s="364" t="s">
        <v>329</v>
      </c>
      <c r="C18" s="231"/>
      <c r="D18" s="231"/>
    </row>
    <row r="19" spans="1:4" customFormat="1" ht="15" customHeight="1" x14ac:dyDescent="0.2">
      <c r="A19" s="2"/>
      <c r="B19" s="25" t="s">
        <v>330</v>
      </c>
      <c r="C19" s="193">
        <v>13</v>
      </c>
      <c r="D19" s="193">
        <v>11.5</v>
      </c>
    </row>
    <row r="20" spans="1:4" customFormat="1" ht="15" customHeight="1" x14ac:dyDescent="0.2">
      <c r="A20" s="12"/>
      <c r="B20" s="365" t="s">
        <v>331</v>
      </c>
      <c r="C20" s="192" t="s">
        <v>288</v>
      </c>
      <c r="D20" s="192" t="s">
        <v>288</v>
      </c>
    </row>
    <row r="21" spans="1:4" customFormat="1" ht="15" customHeight="1" x14ac:dyDescent="0.2">
      <c r="A21" s="2"/>
      <c r="B21" s="25" t="s">
        <v>332</v>
      </c>
      <c r="C21" s="193">
        <v>40</v>
      </c>
      <c r="D21" s="193">
        <v>29.4</v>
      </c>
    </row>
    <row r="22" spans="1:4" customFormat="1" ht="15" customHeight="1" x14ac:dyDescent="0.2">
      <c r="A22" s="2"/>
      <c r="B22" s="365" t="s">
        <v>333</v>
      </c>
      <c r="C22" s="192"/>
      <c r="D22" s="192"/>
    </row>
    <row r="23" spans="1:4" customFormat="1" ht="15" customHeight="1" x14ac:dyDescent="0.2">
      <c r="A23" s="2"/>
      <c r="B23" s="25" t="s">
        <v>334</v>
      </c>
      <c r="C23" s="193">
        <v>11.4</v>
      </c>
      <c r="D23" s="193">
        <v>10.5</v>
      </c>
    </row>
    <row r="24" spans="1:4" customFormat="1" ht="15" customHeight="1" x14ac:dyDescent="0.2">
      <c r="A24" s="2"/>
      <c r="B24" s="26" t="s">
        <v>335</v>
      </c>
      <c r="C24" s="46" t="s">
        <v>288</v>
      </c>
      <c r="D24" s="46">
        <v>62.5</v>
      </c>
    </row>
    <row r="25" spans="1:4" customFormat="1" ht="15" customHeight="1" x14ac:dyDescent="0.2">
      <c r="A25" s="2"/>
      <c r="B25" s="25" t="s">
        <v>336</v>
      </c>
      <c r="C25" s="193">
        <v>38.5</v>
      </c>
      <c r="D25" s="193">
        <v>38.5</v>
      </c>
    </row>
    <row r="26" spans="1:4" customFormat="1" ht="15" customHeight="1" x14ac:dyDescent="0.2">
      <c r="A26" s="2"/>
      <c r="B26" s="365" t="s">
        <v>337</v>
      </c>
      <c r="C26" s="192" t="s">
        <v>288</v>
      </c>
      <c r="D26" s="192" t="s">
        <v>288</v>
      </c>
    </row>
    <row r="27" spans="1:4" customFormat="1" ht="15" customHeight="1" x14ac:dyDescent="0.2">
      <c r="A27" s="2"/>
      <c r="B27" s="25" t="s">
        <v>338</v>
      </c>
      <c r="C27" s="193">
        <v>31.6</v>
      </c>
      <c r="D27" s="193">
        <v>24.6</v>
      </c>
    </row>
    <row r="28" spans="1:4" customFormat="1" ht="15" customHeight="1" x14ac:dyDescent="0.2">
      <c r="A28" s="2"/>
      <c r="B28" s="364" t="s">
        <v>339</v>
      </c>
      <c r="C28" s="231" t="s">
        <v>288</v>
      </c>
      <c r="D28" s="231" t="s">
        <v>288</v>
      </c>
    </row>
    <row r="29" spans="1:4" customFormat="1" ht="15" customHeight="1" thickBot="1" x14ac:dyDescent="0.25">
      <c r="A29" s="2"/>
      <c r="B29" s="312" t="s">
        <v>0</v>
      </c>
      <c r="C29" s="371">
        <v>21.6</v>
      </c>
      <c r="D29" s="371">
        <v>20.100000000000001</v>
      </c>
    </row>
    <row r="31" spans="1:4" customFormat="1" ht="45" customHeight="1" x14ac:dyDescent="0.2">
      <c r="A31" s="9" t="s">
        <v>8</v>
      </c>
      <c r="B31" s="450" t="s">
        <v>160</v>
      </c>
      <c r="C31" s="468"/>
      <c r="D31" s="468"/>
    </row>
    <row r="32" spans="1:4" customFormat="1" ht="15" customHeight="1" x14ac:dyDescent="0.2">
      <c r="A32" s="13" t="s">
        <v>9</v>
      </c>
      <c r="B32" s="461" t="s">
        <v>458</v>
      </c>
      <c r="C32" s="467"/>
      <c r="D32" s="467"/>
    </row>
    <row r="33" spans="1:4" customFormat="1" ht="15" customHeight="1" x14ac:dyDescent="0.2">
      <c r="A33" s="12" t="s">
        <v>10</v>
      </c>
      <c r="B33" s="471" t="s">
        <v>399</v>
      </c>
      <c r="C33" s="487"/>
      <c r="D33" s="487"/>
    </row>
  </sheetData>
  <mergeCells count="4">
    <mergeCell ref="B33:D33"/>
    <mergeCell ref="B2:D2"/>
    <mergeCell ref="B31:D31"/>
    <mergeCell ref="B32:D32"/>
  </mergeCells>
  <hyperlinks>
    <hyperlink ref="B33" r:id="rId1" display="http://www.observatorioemigracao.pt/np4/1291"/>
    <hyperlink ref="D1" location="Indice!A1" display="[índice Ç]"/>
    <hyperlink ref="B31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3" width="15.83203125" style="187" customWidth="1"/>
    <col min="4" max="4" width="15.83203125" style="121" customWidth="1"/>
    <col min="5" max="6" width="15.83203125" style="187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153"/>
      <c r="D1" s="287"/>
      <c r="E1" s="286"/>
      <c r="F1" s="285" t="s">
        <v>5</v>
      </c>
      <c r="J1" s="2"/>
      <c r="K1" s="2"/>
      <c r="L1" s="2"/>
      <c r="M1" s="2"/>
    </row>
    <row r="2" spans="1:13" ht="45" customHeight="1" thickBot="1" x14ac:dyDescent="0.25">
      <c r="B2" s="463" t="s">
        <v>161</v>
      </c>
      <c r="C2" s="463"/>
      <c r="D2" s="486"/>
      <c r="E2" s="486"/>
      <c r="F2" s="486"/>
    </row>
    <row r="3" spans="1:13" ht="30" customHeight="1" x14ac:dyDescent="0.2">
      <c r="B3" s="479" t="s">
        <v>464</v>
      </c>
      <c r="C3" s="481" t="s">
        <v>279</v>
      </c>
      <c r="D3" s="482"/>
      <c r="E3" s="515" t="s">
        <v>280</v>
      </c>
      <c r="F3" s="515"/>
    </row>
    <row r="4" spans="1:13" ht="30" customHeight="1" x14ac:dyDescent="0.2">
      <c r="A4"/>
      <c r="B4" s="480"/>
      <c r="C4" s="39" t="s">
        <v>6</v>
      </c>
      <c r="D4" s="269" t="s">
        <v>61</v>
      </c>
      <c r="E4" s="39" t="s">
        <v>6</v>
      </c>
      <c r="F4" s="184" t="s">
        <v>61</v>
      </c>
    </row>
    <row r="5" spans="1:13" customFormat="1" ht="15" customHeight="1" x14ac:dyDescent="0.2">
      <c r="B5" s="364" t="s">
        <v>340</v>
      </c>
      <c r="C5" s="223">
        <v>84</v>
      </c>
      <c r="D5" s="270">
        <f>C5/115*100</f>
        <v>73.043478260869563</v>
      </c>
      <c r="E5" s="223">
        <v>104</v>
      </c>
      <c r="F5" s="224">
        <f>E5/174*100</f>
        <v>59.770114942528743</v>
      </c>
    </row>
    <row r="6" spans="1:13" customFormat="1" ht="15" customHeight="1" x14ac:dyDescent="0.2">
      <c r="B6" s="25" t="s">
        <v>59</v>
      </c>
      <c r="C6" s="225">
        <v>80</v>
      </c>
      <c r="D6" s="271">
        <f>C6/115*100</f>
        <v>69.565217391304344</v>
      </c>
      <c r="E6" s="225">
        <v>99</v>
      </c>
      <c r="F6" s="226">
        <f>E6/174*100</f>
        <v>56.896551724137936</v>
      </c>
    </row>
    <row r="7" spans="1:13" customFormat="1" ht="15" customHeight="1" x14ac:dyDescent="0.2">
      <c r="A7" s="2"/>
      <c r="B7" s="365" t="s">
        <v>60</v>
      </c>
      <c r="C7" s="227" t="s">
        <v>282</v>
      </c>
      <c r="D7" s="272"/>
      <c r="E7" s="227">
        <v>5</v>
      </c>
      <c r="F7" s="228">
        <f>E7/174*100</f>
        <v>2.8735632183908044</v>
      </c>
    </row>
    <row r="8" spans="1:13" customFormat="1" ht="15" customHeight="1" x14ac:dyDescent="0.2">
      <c r="A8" s="2"/>
      <c r="B8" s="25" t="s">
        <v>332</v>
      </c>
      <c r="C8" s="225">
        <v>31</v>
      </c>
      <c r="D8" s="271">
        <f>C8/115*100</f>
        <v>26.956521739130434</v>
      </c>
      <c r="E8" s="225">
        <v>70</v>
      </c>
      <c r="F8" s="226">
        <f>E8/174*100</f>
        <v>40.229885057471265</v>
      </c>
    </row>
    <row r="9" spans="1:13" customFormat="1" ht="15" customHeight="1" x14ac:dyDescent="0.2">
      <c r="A9" s="2"/>
      <c r="B9" s="365" t="s">
        <v>341</v>
      </c>
      <c r="C9" s="227"/>
      <c r="D9" s="272"/>
      <c r="E9" s="227"/>
      <c r="F9" s="228"/>
    </row>
    <row r="10" spans="1:13" customFormat="1" ht="15" customHeight="1" x14ac:dyDescent="0.2">
      <c r="A10" s="2"/>
      <c r="B10" s="394" t="s">
        <v>342</v>
      </c>
      <c r="C10" s="225" t="s">
        <v>282</v>
      </c>
      <c r="D10" s="271"/>
      <c r="E10" s="225" t="s">
        <v>282</v>
      </c>
      <c r="F10" s="226"/>
    </row>
    <row r="11" spans="1:13" customFormat="1" ht="15" customHeight="1" x14ac:dyDescent="0.2">
      <c r="A11" s="12"/>
      <c r="B11" s="397" t="s">
        <v>343</v>
      </c>
      <c r="C11" s="227" t="s">
        <v>282</v>
      </c>
      <c r="D11" s="272"/>
      <c r="E11" s="227" t="s">
        <v>282</v>
      </c>
      <c r="F11" s="228"/>
    </row>
    <row r="12" spans="1:13" customFormat="1" ht="15" customHeight="1" x14ac:dyDescent="0.2">
      <c r="A12" s="2"/>
      <c r="B12" s="394" t="s">
        <v>344</v>
      </c>
      <c r="C12" s="225">
        <v>35</v>
      </c>
      <c r="D12" s="271">
        <f>C12/115*100</f>
        <v>30.434782608695656</v>
      </c>
      <c r="E12" s="225">
        <v>47</v>
      </c>
      <c r="F12" s="226">
        <f>E12/174*100</f>
        <v>27.011494252873565</v>
      </c>
    </row>
    <row r="13" spans="1:13" customFormat="1" ht="15" customHeight="1" x14ac:dyDescent="0.2">
      <c r="A13" s="2"/>
      <c r="B13" s="397" t="s">
        <v>345</v>
      </c>
      <c r="C13" s="227">
        <v>39</v>
      </c>
      <c r="D13" s="272">
        <f>C13/115*100</f>
        <v>33.913043478260867</v>
      </c>
      <c r="E13" s="227">
        <v>43</v>
      </c>
      <c r="F13" s="228">
        <f>E13/174*100</f>
        <v>24.712643678160919</v>
      </c>
    </row>
    <row r="14" spans="1:13" customFormat="1" ht="15" customHeight="1" x14ac:dyDescent="0.2">
      <c r="A14" s="2"/>
      <c r="B14" s="394" t="s">
        <v>346</v>
      </c>
      <c r="C14" s="225" t="s">
        <v>282</v>
      </c>
      <c r="D14" s="271"/>
      <c r="E14" s="225" t="s">
        <v>282</v>
      </c>
      <c r="F14" s="226"/>
    </row>
    <row r="15" spans="1:13" customFormat="1" ht="15" customHeight="1" x14ac:dyDescent="0.2">
      <c r="A15" s="2"/>
      <c r="B15" s="398" t="s">
        <v>347</v>
      </c>
      <c r="C15" s="249"/>
      <c r="D15" s="203"/>
      <c r="E15" s="249"/>
      <c r="F15" s="206"/>
    </row>
    <row r="16" spans="1:13" customFormat="1" ht="15" customHeight="1" x14ac:dyDescent="0.2">
      <c r="A16" s="2"/>
      <c r="B16" s="394" t="s">
        <v>348</v>
      </c>
      <c r="C16" s="225" t="s">
        <v>282</v>
      </c>
      <c r="D16" s="271"/>
      <c r="E16" s="225" t="s">
        <v>282</v>
      </c>
      <c r="F16" s="226"/>
    </row>
    <row r="17" spans="1:6" customFormat="1" ht="15" customHeight="1" x14ac:dyDescent="0.2">
      <c r="A17" s="2"/>
      <c r="B17" s="397" t="s">
        <v>349</v>
      </c>
      <c r="C17" s="227">
        <v>27</v>
      </c>
      <c r="D17" s="272">
        <f>C17/115*100</f>
        <v>23.478260869565219</v>
      </c>
      <c r="E17" s="227">
        <v>31</v>
      </c>
      <c r="F17" s="228">
        <f>E17/174*100</f>
        <v>17.816091954022991</v>
      </c>
    </row>
    <row r="18" spans="1:6" customFormat="1" ht="15" customHeight="1" x14ac:dyDescent="0.2">
      <c r="A18" s="2"/>
      <c r="B18" s="394" t="s">
        <v>350</v>
      </c>
      <c r="C18" s="225">
        <v>24</v>
      </c>
      <c r="D18" s="271">
        <f>C18/115*100</f>
        <v>20.869565217391305</v>
      </c>
      <c r="E18" s="225">
        <v>32</v>
      </c>
      <c r="F18" s="226">
        <f>E18/174*100</f>
        <v>18.390804597701148</v>
      </c>
    </row>
    <row r="19" spans="1:6" customFormat="1" ht="15" customHeight="1" x14ac:dyDescent="0.2">
      <c r="A19" s="2"/>
      <c r="B19" s="395" t="s">
        <v>351</v>
      </c>
      <c r="C19" s="223" t="s">
        <v>282</v>
      </c>
      <c r="D19" s="270"/>
      <c r="E19" s="223" t="s">
        <v>282</v>
      </c>
      <c r="F19" s="224"/>
    </row>
    <row r="20" spans="1:6" customFormat="1" ht="15" customHeight="1" x14ac:dyDescent="0.2">
      <c r="B20" s="394" t="s">
        <v>352</v>
      </c>
      <c r="C20" s="225">
        <v>27</v>
      </c>
      <c r="D20" s="271">
        <f t="shared" ref="D20:D27" si="0">C20/115*100</f>
        <v>23.478260869565219</v>
      </c>
      <c r="E20" s="225">
        <v>34</v>
      </c>
      <c r="F20" s="226">
        <f t="shared" ref="F20:F27" si="1">E20/174*100</f>
        <v>19.540229885057471</v>
      </c>
    </row>
    <row r="21" spans="1:6" customFormat="1" ht="15" customHeight="1" x14ac:dyDescent="0.2">
      <c r="A21" s="2"/>
      <c r="B21" s="365" t="s">
        <v>353</v>
      </c>
      <c r="C21" s="227"/>
      <c r="D21" s="272"/>
      <c r="E21" s="227"/>
      <c r="F21" s="228"/>
    </row>
    <row r="22" spans="1:6" customFormat="1" ht="15" customHeight="1" x14ac:dyDescent="0.2">
      <c r="A22" s="2"/>
      <c r="B22" s="394" t="s">
        <v>354</v>
      </c>
      <c r="C22" s="225">
        <v>9</v>
      </c>
      <c r="D22" s="271">
        <f t="shared" si="0"/>
        <v>7.8260869565217401</v>
      </c>
      <c r="E22" s="225">
        <v>12</v>
      </c>
      <c r="F22" s="226">
        <f t="shared" si="1"/>
        <v>6.8965517241379306</v>
      </c>
    </row>
    <row r="23" spans="1:6" customFormat="1" ht="15" customHeight="1" x14ac:dyDescent="0.2">
      <c r="A23" s="2"/>
      <c r="B23" s="397" t="s">
        <v>355</v>
      </c>
      <c r="C23" s="227">
        <v>8</v>
      </c>
      <c r="D23" s="272">
        <f t="shared" si="0"/>
        <v>6.9565217391304346</v>
      </c>
      <c r="E23" s="227">
        <v>10</v>
      </c>
      <c r="F23" s="228">
        <f t="shared" si="1"/>
        <v>5.7471264367816088</v>
      </c>
    </row>
    <row r="24" spans="1:6" customFormat="1" ht="15" customHeight="1" x14ac:dyDescent="0.2">
      <c r="A24" s="2"/>
      <c r="B24" s="394" t="s">
        <v>356</v>
      </c>
      <c r="C24" s="225">
        <v>18</v>
      </c>
      <c r="D24" s="271">
        <f t="shared" si="0"/>
        <v>15.65217391304348</v>
      </c>
      <c r="E24" s="225">
        <v>23</v>
      </c>
      <c r="F24" s="226">
        <f t="shared" si="1"/>
        <v>13.218390804597702</v>
      </c>
    </row>
    <row r="25" spans="1:6" customFormat="1" ht="15" customHeight="1" x14ac:dyDescent="0.2">
      <c r="A25" s="12"/>
      <c r="B25" s="397" t="s">
        <v>357</v>
      </c>
      <c r="C25" s="227">
        <v>8</v>
      </c>
      <c r="D25" s="272">
        <f t="shared" si="0"/>
        <v>6.9565217391304346</v>
      </c>
      <c r="E25" s="227">
        <v>10</v>
      </c>
      <c r="F25" s="228">
        <f t="shared" si="1"/>
        <v>5.7471264367816088</v>
      </c>
    </row>
    <row r="26" spans="1:6" customFormat="1" ht="15" customHeight="1" x14ac:dyDescent="0.2">
      <c r="A26" s="2"/>
      <c r="B26" s="394" t="s">
        <v>358</v>
      </c>
      <c r="C26" s="225">
        <v>17</v>
      </c>
      <c r="D26" s="271">
        <f t="shared" si="0"/>
        <v>14.782608695652174</v>
      </c>
      <c r="E26" s="225">
        <v>20</v>
      </c>
      <c r="F26" s="226">
        <f t="shared" si="1"/>
        <v>11.494252873563218</v>
      </c>
    </row>
    <row r="27" spans="1:6" customFormat="1" ht="15" customHeight="1" x14ac:dyDescent="0.2">
      <c r="A27" s="2"/>
      <c r="B27" s="397" t="s">
        <v>359</v>
      </c>
      <c r="C27" s="227">
        <v>11</v>
      </c>
      <c r="D27" s="272">
        <f t="shared" si="0"/>
        <v>9.5652173913043477</v>
      </c>
      <c r="E27" s="227">
        <v>14</v>
      </c>
      <c r="F27" s="228">
        <f t="shared" si="1"/>
        <v>8.0459770114942533</v>
      </c>
    </row>
    <row r="28" spans="1:6" customFormat="1" ht="15" customHeight="1" x14ac:dyDescent="0.2">
      <c r="A28" s="2"/>
      <c r="B28" s="394" t="s">
        <v>360</v>
      </c>
      <c r="C28" s="225" t="s">
        <v>282</v>
      </c>
      <c r="D28" s="271"/>
      <c r="E28" s="225" t="s">
        <v>282</v>
      </c>
      <c r="F28" s="226"/>
    </row>
    <row r="29" spans="1:6" customFormat="1" ht="15" customHeight="1" x14ac:dyDescent="0.2">
      <c r="A29" s="2"/>
      <c r="B29" s="398" t="s">
        <v>361</v>
      </c>
      <c r="C29" s="249" t="s">
        <v>282</v>
      </c>
      <c r="D29" s="203"/>
      <c r="E29" s="249" t="s">
        <v>282</v>
      </c>
      <c r="F29" s="206"/>
    </row>
    <row r="30" spans="1:6" customFormat="1" ht="15" customHeight="1" x14ac:dyDescent="0.2">
      <c r="A30" s="2"/>
      <c r="B30" s="394" t="s">
        <v>362</v>
      </c>
      <c r="C30" s="225" t="s">
        <v>282</v>
      </c>
      <c r="D30" s="271"/>
      <c r="E30" s="225" t="s">
        <v>282</v>
      </c>
      <c r="F30" s="226"/>
    </row>
    <row r="31" spans="1:6" customFormat="1" ht="15" customHeight="1" x14ac:dyDescent="0.2">
      <c r="A31" s="2"/>
      <c r="B31" s="365" t="s">
        <v>363</v>
      </c>
      <c r="C31" s="520">
        <v>1508</v>
      </c>
      <c r="D31" s="521"/>
      <c r="E31" s="520">
        <v>1499</v>
      </c>
      <c r="F31" s="522"/>
    </row>
    <row r="32" spans="1:6" customFormat="1" ht="15" customHeight="1" thickBot="1" x14ac:dyDescent="0.25">
      <c r="A32" s="2"/>
      <c r="B32" s="312" t="s">
        <v>364</v>
      </c>
      <c r="C32" s="229">
        <v>115</v>
      </c>
      <c r="D32" s="280">
        <f>C32/115*100</f>
        <v>100</v>
      </c>
      <c r="E32" s="229">
        <v>174</v>
      </c>
      <c r="F32" s="230">
        <f>E32/174*100</f>
        <v>100</v>
      </c>
    </row>
    <row r="34" spans="1:6" customFormat="1" ht="45" customHeight="1" x14ac:dyDescent="0.2">
      <c r="A34" s="9" t="s">
        <v>8</v>
      </c>
      <c r="B34" s="450" t="s">
        <v>162</v>
      </c>
      <c r="C34" s="450"/>
      <c r="D34" s="468"/>
      <c r="E34" s="468"/>
      <c r="F34" s="468"/>
    </row>
    <row r="35" spans="1:6" customFormat="1" ht="15" customHeight="1" x14ac:dyDescent="0.2">
      <c r="A35" s="13" t="s">
        <v>9</v>
      </c>
      <c r="B35" s="461" t="s">
        <v>458</v>
      </c>
      <c r="C35" s="461"/>
      <c r="D35" s="467"/>
      <c r="E35" s="467"/>
      <c r="F35" s="467"/>
    </row>
    <row r="36" spans="1:6" customFormat="1" ht="15" customHeight="1" x14ac:dyDescent="0.2">
      <c r="A36" s="12" t="s">
        <v>10</v>
      </c>
      <c r="B36" s="471" t="s">
        <v>399</v>
      </c>
      <c r="C36" s="471"/>
      <c r="D36" s="487"/>
      <c r="E36" s="487"/>
      <c r="F36" s="487"/>
    </row>
  </sheetData>
  <mergeCells count="9">
    <mergeCell ref="B36:F36"/>
    <mergeCell ref="B2:F2"/>
    <mergeCell ref="B3:B4"/>
    <mergeCell ref="E3:F3"/>
    <mergeCell ref="B34:F34"/>
    <mergeCell ref="B35:F35"/>
    <mergeCell ref="C3:D3"/>
    <mergeCell ref="C31:D31"/>
    <mergeCell ref="E31:F31"/>
  </mergeCells>
  <hyperlinks>
    <hyperlink ref="B36" r:id="rId1" display="http://www.observatorioemigracao.pt/np4/1291"/>
    <hyperlink ref="F1" location="Indice!A1" display="[índice Ç]"/>
    <hyperlink ref="B34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1" customWidth="1"/>
    <col min="4" max="4" width="15.83203125" style="115" customWidth="1"/>
    <col min="5" max="6" width="15.83203125" style="2" customWidth="1"/>
    <col min="14" max="16384" width="12.83203125" style="2"/>
  </cols>
  <sheetData>
    <row r="1" spans="1:13" ht="30" customHeight="1" x14ac:dyDescent="0.2">
      <c r="A1" s="3" t="s">
        <v>3</v>
      </c>
      <c r="B1" s="275" t="s">
        <v>4</v>
      </c>
      <c r="C1" s="4"/>
      <c r="D1" s="257"/>
      <c r="E1" s="5"/>
      <c r="F1" s="7" t="s">
        <v>5</v>
      </c>
      <c r="J1" s="2"/>
      <c r="K1" s="2"/>
      <c r="L1" s="2"/>
      <c r="M1" s="2"/>
    </row>
    <row r="2" spans="1:13" ht="45" customHeight="1" thickBot="1" x14ac:dyDescent="0.25">
      <c r="B2" s="463" t="s">
        <v>455</v>
      </c>
      <c r="C2" s="463"/>
      <c r="D2" s="486"/>
      <c r="E2" s="486"/>
      <c r="F2" s="486"/>
    </row>
    <row r="3" spans="1:13" ht="30" customHeight="1" x14ac:dyDescent="0.2">
      <c r="A3"/>
      <c r="B3" s="479" t="s">
        <v>463</v>
      </c>
      <c r="C3" s="506" t="s">
        <v>279</v>
      </c>
      <c r="D3" s="507"/>
      <c r="E3" s="481" t="s">
        <v>280</v>
      </c>
      <c r="F3" s="523"/>
    </row>
    <row r="4" spans="1:13" ht="30" customHeight="1" x14ac:dyDescent="0.2">
      <c r="A4"/>
      <c r="B4" s="480"/>
      <c r="C4" s="39" t="s">
        <v>6</v>
      </c>
      <c r="D4" s="269" t="s">
        <v>61</v>
      </c>
      <c r="E4" s="59" t="s">
        <v>6</v>
      </c>
      <c r="F4" s="179" t="s">
        <v>61</v>
      </c>
    </row>
    <row r="5" spans="1:13" customFormat="1" ht="15" customHeight="1" x14ac:dyDescent="0.2">
      <c r="B5" s="364" t="s">
        <v>365</v>
      </c>
      <c r="C5" s="380" t="s">
        <v>282</v>
      </c>
      <c r="D5" s="291"/>
      <c r="E5" s="106">
        <v>5</v>
      </c>
      <c r="F5" s="220">
        <f>E5/99*100</f>
        <v>5.0505050505050502</v>
      </c>
    </row>
    <row r="6" spans="1:13" customFormat="1" ht="15" customHeight="1" x14ac:dyDescent="0.2">
      <c r="B6" s="432" t="s">
        <v>434</v>
      </c>
      <c r="C6" s="381">
        <v>11</v>
      </c>
      <c r="D6" s="292">
        <f>C6/80*100</f>
        <v>13.750000000000002</v>
      </c>
      <c r="E6" s="81">
        <v>13</v>
      </c>
      <c r="F6" s="221">
        <f t="shared" ref="F6:F17" si="0">E6/99*100</f>
        <v>13.131313131313133</v>
      </c>
    </row>
    <row r="7" spans="1:13" customFormat="1" ht="15" customHeight="1" x14ac:dyDescent="0.2">
      <c r="A7" s="2"/>
      <c r="B7" s="436" t="s">
        <v>435</v>
      </c>
      <c r="C7" s="382">
        <v>7</v>
      </c>
      <c r="D7" s="293">
        <f t="shared" ref="D7:D17" si="1">C7/80*100</f>
        <v>8.75</v>
      </c>
      <c r="E7" s="82">
        <v>8</v>
      </c>
      <c r="F7" s="222">
        <f t="shared" si="0"/>
        <v>8.0808080808080813</v>
      </c>
    </row>
    <row r="8" spans="1:13" customFormat="1" ht="15" customHeight="1" x14ac:dyDescent="0.2">
      <c r="A8" s="2"/>
      <c r="B8" s="432" t="s">
        <v>436</v>
      </c>
      <c r="C8" s="381">
        <v>7</v>
      </c>
      <c r="D8" s="292">
        <f t="shared" si="1"/>
        <v>8.75</v>
      </c>
      <c r="E8" s="81">
        <v>8</v>
      </c>
      <c r="F8" s="221">
        <f t="shared" si="0"/>
        <v>8.0808080808080813</v>
      </c>
    </row>
    <row r="9" spans="1:13" customFormat="1" ht="15" customHeight="1" x14ac:dyDescent="0.2">
      <c r="A9" s="2"/>
      <c r="B9" s="436" t="s">
        <v>437</v>
      </c>
      <c r="C9" s="382">
        <v>11</v>
      </c>
      <c r="D9" s="293">
        <f t="shared" si="1"/>
        <v>13.750000000000002</v>
      </c>
      <c r="E9" s="82">
        <v>14</v>
      </c>
      <c r="F9" s="222">
        <f t="shared" si="0"/>
        <v>14.14141414141414</v>
      </c>
    </row>
    <row r="10" spans="1:13" customFormat="1" ht="15" customHeight="1" x14ac:dyDescent="0.2">
      <c r="A10" s="2"/>
      <c r="B10" s="432" t="s">
        <v>429</v>
      </c>
      <c r="C10" s="381">
        <v>34</v>
      </c>
      <c r="D10" s="292">
        <f t="shared" si="1"/>
        <v>42.5</v>
      </c>
      <c r="E10" s="81">
        <v>41</v>
      </c>
      <c r="F10" s="221">
        <f t="shared" si="0"/>
        <v>41.414141414141412</v>
      </c>
    </row>
    <row r="11" spans="1:13" customFormat="1" ht="15" customHeight="1" x14ac:dyDescent="0.2">
      <c r="A11" s="12"/>
      <c r="B11" s="365" t="s">
        <v>366</v>
      </c>
      <c r="C11" s="382">
        <v>7</v>
      </c>
      <c r="D11" s="293">
        <f t="shared" si="1"/>
        <v>8.75</v>
      </c>
      <c r="E11" s="82">
        <v>9</v>
      </c>
      <c r="F11" s="222">
        <f t="shared" si="0"/>
        <v>9.0909090909090917</v>
      </c>
    </row>
    <row r="12" spans="1:13" customFormat="1" ht="15" customHeight="1" x14ac:dyDescent="0.2">
      <c r="A12" s="2"/>
      <c r="B12" s="25" t="s">
        <v>367</v>
      </c>
      <c r="C12" s="381">
        <v>25</v>
      </c>
      <c r="D12" s="292">
        <f t="shared" si="1"/>
        <v>31.25</v>
      </c>
      <c r="E12" s="81">
        <v>30</v>
      </c>
      <c r="F12" s="221">
        <f t="shared" si="0"/>
        <v>30.303030303030305</v>
      </c>
    </row>
    <row r="13" spans="1:13" customFormat="1" ht="15" customHeight="1" x14ac:dyDescent="0.2">
      <c r="A13" s="2"/>
      <c r="B13" s="365" t="s">
        <v>368</v>
      </c>
      <c r="C13" s="382">
        <v>13</v>
      </c>
      <c r="D13" s="293">
        <f t="shared" si="1"/>
        <v>16.25</v>
      </c>
      <c r="E13" s="82">
        <v>17</v>
      </c>
      <c r="F13" s="222">
        <f t="shared" si="0"/>
        <v>17.171717171717169</v>
      </c>
    </row>
    <row r="14" spans="1:13" customFormat="1" ht="15" customHeight="1" x14ac:dyDescent="0.2">
      <c r="A14" s="2"/>
      <c r="B14" s="25" t="s">
        <v>369</v>
      </c>
      <c r="C14" s="381">
        <v>14</v>
      </c>
      <c r="D14" s="292">
        <f t="shared" si="1"/>
        <v>17.5</v>
      </c>
      <c r="E14" s="81">
        <v>17</v>
      </c>
      <c r="F14" s="221">
        <f t="shared" si="0"/>
        <v>17.171717171717169</v>
      </c>
    </row>
    <row r="15" spans="1:13" customFormat="1" ht="15" customHeight="1" x14ac:dyDescent="0.2">
      <c r="A15" s="2"/>
      <c r="B15" s="26" t="s">
        <v>370</v>
      </c>
      <c r="C15" s="383">
        <v>6</v>
      </c>
      <c r="D15" s="294">
        <f t="shared" si="1"/>
        <v>7.5</v>
      </c>
      <c r="E15" s="83">
        <v>6</v>
      </c>
      <c r="F15" s="288">
        <f t="shared" si="0"/>
        <v>6.0606060606060606</v>
      </c>
    </row>
    <row r="16" spans="1:13" customFormat="1" ht="15" customHeight="1" x14ac:dyDescent="0.2">
      <c r="A16" s="2"/>
      <c r="B16" s="25" t="s">
        <v>371</v>
      </c>
      <c r="C16" s="381">
        <v>10</v>
      </c>
      <c r="D16" s="292">
        <f t="shared" si="1"/>
        <v>12.5</v>
      </c>
      <c r="E16" s="81">
        <v>13</v>
      </c>
      <c r="F16" s="221">
        <f t="shared" si="0"/>
        <v>13.131313131313133</v>
      </c>
    </row>
    <row r="17" spans="1:6" customFormat="1" ht="15" customHeight="1" thickBot="1" x14ac:dyDescent="0.25">
      <c r="A17" s="2"/>
      <c r="B17" s="391" t="s">
        <v>372</v>
      </c>
      <c r="C17" s="384">
        <v>80</v>
      </c>
      <c r="D17" s="385">
        <f t="shared" si="1"/>
        <v>100</v>
      </c>
      <c r="E17" s="386">
        <v>99</v>
      </c>
      <c r="F17" s="283">
        <f t="shared" si="0"/>
        <v>100</v>
      </c>
    </row>
    <row r="19" spans="1:6" customFormat="1" ht="45" customHeight="1" x14ac:dyDescent="0.2">
      <c r="A19" s="9" t="s">
        <v>8</v>
      </c>
      <c r="B19" s="450" t="s">
        <v>163</v>
      </c>
      <c r="C19" s="450"/>
      <c r="D19" s="468"/>
      <c r="E19" s="468"/>
      <c r="F19" s="468"/>
    </row>
    <row r="20" spans="1:6" customFormat="1" ht="15" customHeight="1" x14ac:dyDescent="0.2">
      <c r="A20" s="13" t="s">
        <v>9</v>
      </c>
      <c r="B20" s="461" t="s">
        <v>458</v>
      </c>
      <c r="C20" s="461"/>
      <c r="D20" s="467"/>
      <c r="E20" s="467"/>
      <c r="F20" s="467"/>
    </row>
    <row r="21" spans="1:6" customFormat="1" ht="15" customHeight="1" x14ac:dyDescent="0.2">
      <c r="A21" s="12" t="s">
        <v>10</v>
      </c>
      <c r="B21" s="471" t="s">
        <v>399</v>
      </c>
      <c r="C21" s="471"/>
      <c r="D21" s="487"/>
      <c r="E21" s="487"/>
      <c r="F21" s="487"/>
    </row>
  </sheetData>
  <mergeCells count="7">
    <mergeCell ref="B21:F21"/>
    <mergeCell ref="B2:F2"/>
    <mergeCell ref="B3:B4"/>
    <mergeCell ref="E3:F3"/>
    <mergeCell ref="B19:F19"/>
    <mergeCell ref="B20:F20"/>
    <mergeCell ref="C3:D3"/>
  </mergeCells>
  <hyperlinks>
    <hyperlink ref="B21" r:id="rId1" display="http://www.observatorioemigracao.pt/np4/1291"/>
    <hyperlink ref="F1" location="Indice!A1" display="[índice Ç]"/>
    <hyperlink ref="B19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34" customWidth="1"/>
    <col min="4" max="4" width="15.83203125" style="115" customWidth="1"/>
    <col min="5" max="5" width="15.83203125" style="34" customWidth="1"/>
    <col min="6" max="6" width="15.83203125" style="115" customWidth="1"/>
    <col min="14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257"/>
      <c r="E1" s="5"/>
      <c r="F1" s="129" t="s">
        <v>5</v>
      </c>
      <c r="J1" s="2"/>
      <c r="K1" s="2"/>
      <c r="L1" s="2"/>
      <c r="M1" s="2"/>
    </row>
    <row r="2" spans="1:13" ht="45" customHeight="1" thickBot="1" x14ac:dyDescent="0.25">
      <c r="B2" s="463" t="s">
        <v>164</v>
      </c>
      <c r="C2" s="463"/>
      <c r="D2" s="486"/>
      <c r="E2" s="486"/>
      <c r="F2" s="486"/>
    </row>
    <row r="3" spans="1:13" ht="30" customHeight="1" x14ac:dyDescent="0.2">
      <c r="A3"/>
      <c r="B3" s="479" t="s">
        <v>246</v>
      </c>
      <c r="C3" s="481" t="s">
        <v>373</v>
      </c>
      <c r="D3" s="482"/>
      <c r="E3" s="481" t="s">
        <v>374</v>
      </c>
      <c r="F3" s="523"/>
    </row>
    <row r="4" spans="1:13" ht="30" customHeight="1" x14ac:dyDescent="0.2">
      <c r="A4"/>
      <c r="B4" s="519"/>
      <c r="C4" s="289" t="s">
        <v>6</v>
      </c>
      <c r="D4" s="266" t="s">
        <v>61</v>
      </c>
      <c r="E4" s="290" t="s">
        <v>6</v>
      </c>
      <c r="F4" s="255" t="s">
        <v>61</v>
      </c>
    </row>
    <row r="5" spans="1:13" customFormat="1" ht="15" customHeight="1" x14ac:dyDescent="0.2">
      <c r="B5" s="364" t="s">
        <v>248</v>
      </c>
      <c r="C5" s="223">
        <v>2851</v>
      </c>
      <c r="D5" s="270">
        <f t="shared" ref="D5:D25" si="0">C5/17118*100</f>
        <v>16.654983058768547</v>
      </c>
      <c r="E5" s="223">
        <v>1364</v>
      </c>
      <c r="F5" s="224">
        <f t="shared" ref="F5:F25" si="1">E5/11453*100</f>
        <v>11.909543351087052</v>
      </c>
    </row>
    <row r="6" spans="1:13" customFormat="1" ht="15" customHeight="1" x14ac:dyDescent="0.2">
      <c r="B6" s="25" t="s">
        <v>249</v>
      </c>
      <c r="C6" s="225">
        <v>1702</v>
      </c>
      <c r="D6" s="271">
        <f t="shared" si="0"/>
        <v>9.9427503212992168</v>
      </c>
      <c r="E6" s="225">
        <v>1334</v>
      </c>
      <c r="F6" s="226">
        <f t="shared" si="1"/>
        <v>11.647603248057276</v>
      </c>
    </row>
    <row r="7" spans="1:13" customFormat="1" ht="15" customHeight="1" x14ac:dyDescent="0.2">
      <c r="A7" s="2"/>
      <c r="B7" s="365" t="s">
        <v>255</v>
      </c>
      <c r="C7" s="227">
        <v>1222</v>
      </c>
      <c r="D7" s="272">
        <f t="shared" si="0"/>
        <v>7.1386844257506716</v>
      </c>
      <c r="E7" s="227">
        <v>957</v>
      </c>
      <c r="F7" s="228">
        <f t="shared" si="1"/>
        <v>8.355889286649786</v>
      </c>
    </row>
    <row r="8" spans="1:13" customFormat="1" ht="15" customHeight="1" x14ac:dyDescent="0.2">
      <c r="A8" s="2"/>
      <c r="B8" s="25" t="s">
        <v>375</v>
      </c>
      <c r="C8" s="225">
        <v>946</v>
      </c>
      <c r="D8" s="271">
        <f t="shared" si="0"/>
        <v>5.5263465358102577</v>
      </c>
      <c r="E8" s="225">
        <v>737</v>
      </c>
      <c r="F8" s="226">
        <f t="shared" si="1"/>
        <v>6.4349951977647786</v>
      </c>
    </row>
    <row r="9" spans="1:13" customFormat="1" ht="15" customHeight="1" x14ac:dyDescent="0.2">
      <c r="A9" s="2"/>
      <c r="B9" s="365" t="s">
        <v>250</v>
      </c>
      <c r="C9" s="227">
        <v>776</v>
      </c>
      <c r="D9" s="272">
        <f t="shared" si="0"/>
        <v>4.5332398644701479</v>
      </c>
      <c r="E9" s="227">
        <v>442</v>
      </c>
      <c r="F9" s="228">
        <f t="shared" si="1"/>
        <v>3.859250851305335</v>
      </c>
    </row>
    <row r="10" spans="1:13" customFormat="1" ht="15" customHeight="1" x14ac:dyDescent="0.2">
      <c r="A10" s="2"/>
      <c r="B10" s="25" t="s">
        <v>251</v>
      </c>
      <c r="C10" s="225">
        <v>657</v>
      </c>
      <c r="D10" s="271">
        <f t="shared" si="0"/>
        <v>3.8380651945320712</v>
      </c>
      <c r="E10" s="225">
        <v>547</v>
      </c>
      <c r="F10" s="226">
        <f t="shared" si="1"/>
        <v>4.7760412119095434</v>
      </c>
    </row>
    <row r="11" spans="1:13" customFormat="1" ht="15" customHeight="1" x14ac:dyDescent="0.2">
      <c r="A11" s="12"/>
      <c r="B11" s="365" t="s">
        <v>253</v>
      </c>
      <c r="C11" s="227">
        <v>412</v>
      </c>
      <c r="D11" s="272">
        <f t="shared" si="0"/>
        <v>2.4068232270125014</v>
      </c>
      <c r="E11" s="227">
        <v>257</v>
      </c>
      <c r="F11" s="228">
        <f t="shared" si="1"/>
        <v>2.243953549288396</v>
      </c>
    </row>
    <row r="12" spans="1:13" customFormat="1" ht="15" customHeight="1" x14ac:dyDescent="0.2">
      <c r="A12" s="2"/>
      <c r="B12" s="25" t="s">
        <v>254</v>
      </c>
      <c r="C12" s="225">
        <v>407</v>
      </c>
      <c r="D12" s="271">
        <f t="shared" si="0"/>
        <v>2.3776142072672042</v>
      </c>
      <c r="E12" s="225">
        <v>255</v>
      </c>
      <c r="F12" s="226">
        <f t="shared" si="1"/>
        <v>2.2264908757530777</v>
      </c>
    </row>
    <row r="13" spans="1:13" customFormat="1" ht="15" customHeight="1" x14ac:dyDescent="0.2">
      <c r="A13" s="2"/>
      <c r="B13" s="365" t="s">
        <v>258</v>
      </c>
      <c r="C13" s="227">
        <v>323</v>
      </c>
      <c r="D13" s="272">
        <f t="shared" si="0"/>
        <v>1.8869026755462086</v>
      </c>
      <c r="E13" s="227">
        <v>202</v>
      </c>
      <c r="F13" s="228">
        <f t="shared" si="1"/>
        <v>1.7637300270671439</v>
      </c>
    </row>
    <row r="14" spans="1:13" customFormat="1" ht="15" customHeight="1" x14ac:dyDescent="0.2">
      <c r="A14" s="2"/>
      <c r="B14" s="25" t="s">
        <v>259</v>
      </c>
      <c r="C14" s="225">
        <v>292</v>
      </c>
      <c r="D14" s="271">
        <f t="shared" si="0"/>
        <v>1.7058067531253651</v>
      </c>
      <c r="E14" s="225">
        <v>191</v>
      </c>
      <c r="F14" s="226">
        <f t="shared" si="1"/>
        <v>1.6676853226228936</v>
      </c>
    </row>
    <row r="15" spans="1:13" customFormat="1" ht="15" customHeight="1" x14ac:dyDescent="0.2">
      <c r="A15" s="2"/>
      <c r="B15" s="26" t="s">
        <v>256</v>
      </c>
      <c r="C15" s="249">
        <v>281</v>
      </c>
      <c r="D15" s="203">
        <f t="shared" si="0"/>
        <v>1.6415469096857112</v>
      </c>
      <c r="E15" s="249">
        <v>183</v>
      </c>
      <c r="F15" s="206">
        <f t="shared" si="1"/>
        <v>1.5978346284816207</v>
      </c>
    </row>
    <row r="16" spans="1:13" customFormat="1" ht="15" customHeight="1" x14ac:dyDescent="0.2">
      <c r="A16" s="2"/>
      <c r="B16" s="25" t="s">
        <v>266</v>
      </c>
      <c r="C16" s="225">
        <v>250</v>
      </c>
      <c r="D16" s="271">
        <f t="shared" si="0"/>
        <v>1.4604509872648674</v>
      </c>
      <c r="E16" s="225">
        <v>212</v>
      </c>
      <c r="F16" s="226">
        <f t="shared" si="1"/>
        <v>1.8510433947437355</v>
      </c>
    </row>
    <row r="17" spans="1:6" customFormat="1" ht="15" customHeight="1" x14ac:dyDescent="0.2">
      <c r="A17" s="2"/>
      <c r="B17" s="365" t="s">
        <v>261</v>
      </c>
      <c r="C17" s="227">
        <v>248</v>
      </c>
      <c r="D17" s="272">
        <f t="shared" si="0"/>
        <v>1.4487673793667484</v>
      </c>
      <c r="E17" s="227">
        <v>165</v>
      </c>
      <c r="F17" s="228">
        <f t="shared" si="1"/>
        <v>1.4406705666637563</v>
      </c>
    </row>
    <row r="18" spans="1:6" customFormat="1" ht="15" customHeight="1" x14ac:dyDescent="0.2">
      <c r="A18" s="2"/>
      <c r="B18" s="25" t="s">
        <v>263</v>
      </c>
      <c r="C18" s="225">
        <v>211</v>
      </c>
      <c r="D18" s="271">
        <f t="shared" si="0"/>
        <v>1.2326206332515481</v>
      </c>
      <c r="E18" s="225">
        <v>137</v>
      </c>
      <c r="F18" s="226">
        <f t="shared" si="1"/>
        <v>1.1961931371693006</v>
      </c>
    </row>
    <row r="19" spans="1:6" customFormat="1" ht="15" customHeight="1" x14ac:dyDescent="0.2">
      <c r="A19" s="2"/>
      <c r="B19" s="364" t="s">
        <v>262</v>
      </c>
      <c r="C19" s="223">
        <v>195</v>
      </c>
      <c r="D19" s="270">
        <f t="shared" si="0"/>
        <v>1.1391517700665965</v>
      </c>
      <c r="E19" s="223">
        <v>123</v>
      </c>
      <c r="F19" s="224">
        <f t="shared" si="1"/>
        <v>1.073954422422073</v>
      </c>
    </row>
    <row r="20" spans="1:6" customFormat="1" ht="15" customHeight="1" x14ac:dyDescent="0.2">
      <c r="A20" s="2"/>
      <c r="B20" s="25" t="s">
        <v>376</v>
      </c>
      <c r="C20" s="225">
        <v>176</v>
      </c>
      <c r="D20" s="271">
        <f t="shared" si="0"/>
        <v>1.0281574950344665</v>
      </c>
      <c r="E20" s="225">
        <v>98</v>
      </c>
      <c r="F20" s="226">
        <f t="shared" si="1"/>
        <v>0.85567100323059464</v>
      </c>
    </row>
    <row r="21" spans="1:6" customFormat="1" ht="15" customHeight="1" x14ac:dyDescent="0.2">
      <c r="A21" s="2"/>
      <c r="B21" s="26" t="s">
        <v>265</v>
      </c>
      <c r="C21" s="249">
        <v>174</v>
      </c>
      <c r="D21" s="203">
        <f t="shared" si="0"/>
        <v>1.0164738871363477</v>
      </c>
      <c r="E21" s="249">
        <v>115</v>
      </c>
      <c r="F21" s="206">
        <f t="shared" si="1"/>
        <v>1.0041037282807999</v>
      </c>
    </row>
    <row r="22" spans="1:6" customFormat="1" ht="15" customHeight="1" x14ac:dyDescent="0.2">
      <c r="A22" s="2"/>
      <c r="B22" s="25" t="s">
        <v>252</v>
      </c>
      <c r="C22" s="225">
        <v>172</v>
      </c>
      <c r="D22" s="271">
        <f t="shared" si="0"/>
        <v>1.0047902792382288</v>
      </c>
      <c r="E22" s="225">
        <v>143</v>
      </c>
      <c r="F22" s="226">
        <f t="shared" si="1"/>
        <v>1.2485811577752552</v>
      </c>
    </row>
    <row r="23" spans="1:6" customFormat="1" ht="15" customHeight="1" x14ac:dyDescent="0.2">
      <c r="A23" s="2"/>
      <c r="B23" s="365" t="s">
        <v>377</v>
      </c>
      <c r="C23" s="227">
        <v>171</v>
      </c>
      <c r="D23" s="272">
        <f t="shared" si="0"/>
        <v>0.9989484752891693</v>
      </c>
      <c r="E23" s="227">
        <v>109</v>
      </c>
      <c r="F23" s="228">
        <f t="shared" si="1"/>
        <v>0.95171570767484492</v>
      </c>
    </row>
    <row r="24" spans="1:6" customFormat="1" ht="15" customHeight="1" x14ac:dyDescent="0.2">
      <c r="A24" s="2"/>
      <c r="B24" s="25" t="s">
        <v>257</v>
      </c>
      <c r="C24" s="225">
        <v>169</v>
      </c>
      <c r="D24" s="271">
        <f t="shared" si="0"/>
        <v>0.98726486739105035</v>
      </c>
      <c r="E24" s="374">
        <v>146</v>
      </c>
      <c r="F24" s="226">
        <f t="shared" si="1"/>
        <v>1.2747751680782329</v>
      </c>
    </row>
    <row r="25" spans="1:6" customFormat="1" ht="15" customHeight="1" thickBot="1" x14ac:dyDescent="0.25">
      <c r="A25" s="2"/>
      <c r="B25" s="399" t="s">
        <v>0</v>
      </c>
      <c r="C25" s="387">
        <v>17118</v>
      </c>
      <c r="D25" s="390">
        <f t="shared" si="0"/>
        <v>100</v>
      </c>
      <c r="E25" s="389">
        <v>11453</v>
      </c>
      <c r="F25" s="388">
        <f t="shared" si="1"/>
        <v>100</v>
      </c>
    </row>
    <row r="27" spans="1:6" customFormat="1" ht="45" customHeight="1" x14ac:dyDescent="0.2">
      <c r="A27" s="9" t="s">
        <v>8</v>
      </c>
      <c r="B27" s="450" t="s">
        <v>165</v>
      </c>
      <c r="C27" s="450"/>
      <c r="D27" s="450"/>
      <c r="E27" s="450"/>
      <c r="F27" s="450"/>
    </row>
    <row r="28" spans="1:6" customFormat="1" ht="15" customHeight="1" x14ac:dyDescent="0.2">
      <c r="A28" s="13" t="s">
        <v>9</v>
      </c>
      <c r="B28" s="461" t="s">
        <v>458</v>
      </c>
      <c r="C28" s="461"/>
      <c r="D28" s="461"/>
      <c r="E28" s="461"/>
      <c r="F28" s="461"/>
    </row>
    <row r="29" spans="1:6" customFormat="1" ht="15" customHeight="1" x14ac:dyDescent="0.2">
      <c r="A29" s="12" t="s">
        <v>10</v>
      </c>
      <c r="B29" s="471" t="s">
        <v>399</v>
      </c>
      <c r="C29" s="471"/>
      <c r="D29" s="471"/>
      <c r="E29" s="471"/>
      <c r="F29" s="471"/>
    </row>
  </sheetData>
  <mergeCells count="7">
    <mergeCell ref="B29:F29"/>
    <mergeCell ref="B2:F2"/>
    <mergeCell ref="B3:B4"/>
    <mergeCell ref="E3:F3"/>
    <mergeCell ref="B27:F27"/>
    <mergeCell ref="B28:F28"/>
    <mergeCell ref="C3:D3"/>
  </mergeCells>
  <hyperlinks>
    <hyperlink ref="F1" location="Indice!A1" display="[índice Ç]"/>
    <hyperlink ref="B27" r:id="rId1"/>
    <hyperlink ref="B29" r:id="rId2" display="http://www.observatorioemigracao.pt/np4/129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46" customWidth="1"/>
    <col min="3" max="5" width="15.83203125" style="121" customWidth="1"/>
    <col min="13" max="16384" width="12.83203125" style="2"/>
  </cols>
  <sheetData>
    <row r="1" spans="1:12" ht="30" customHeight="1" x14ac:dyDescent="0.2">
      <c r="A1" s="3" t="s">
        <v>3</v>
      </c>
      <c r="B1" s="4" t="s">
        <v>4</v>
      </c>
      <c r="C1" s="287"/>
      <c r="D1" s="284"/>
      <c r="E1" s="150" t="s">
        <v>5</v>
      </c>
      <c r="I1" s="2"/>
      <c r="J1" s="2"/>
      <c r="K1" s="2"/>
      <c r="L1" s="2"/>
    </row>
    <row r="2" spans="1:12" ht="45" customHeight="1" thickBot="1" x14ac:dyDescent="0.25">
      <c r="B2" s="524" t="s">
        <v>166</v>
      </c>
      <c r="C2" s="525"/>
      <c r="D2" s="525"/>
      <c r="E2" s="525"/>
    </row>
    <row r="3" spans="1:12" ht="45" customHeight="1" x14ac:dyDescent="0.2">
      <c r="A3"/>
      <c r="B3" s="53" t="s">
        <v>246</v>
      </c>
      <c r="C3" s="235" t="s">
        <v>373</v>
      </c>
      <c r="D3" s="235" t="s">
        <v>374</v>
      </c>
      <c r="E3" s="235" t="s">
        <v>378</v>
      </c>
    </row>
    <row r="4" spans="1:12" customFormat="1" ht="15" customHeight="1" x14ac:dyDescent="0.2">
      <c r="B4" s="364" t="s">
        <v>248</v>
      </c>
      <c r="C4" s="107">
        <v>33</v>
      </c>
      <c r="D4" s="107">
        <v>48.6</v>
      </c>
      <c r="E4" s="107">
        <f t="shared" ref="E4:E24" si="0">C4-D4</f>
        <v>-15.600000000000001</v>
      </c>
    </row>
    <row r="5" spans="1:12" customFormat="1" ht="15" customHeight="1" x14ac:dyDescent="0.2">
      <c r="B5" s="25" t="s">
        <v>377</v>
      </c>
      <c r="C5" s="84">
        <v>30</v>
      </c>
      <c r="D5" s="84">
        <v>43.1</v>
      </c>
      <c r="E5" s="84">
        <f t="shared" si="0"/>
        <v>-13.100000000000001</v>
      </c>
    </row>
    <row r="6" spans="1:12" customFormat="1" ht="15" customHeight="1" x14ac:dyDescent="0.2">
      <c r="A6" s="2"/>
      <c r="B6" s="365" t="s">
        <v>250</v>
      </c>
      <c r="C6" s="85">
        <v>38.700000000000003</v>
      </c>
      <c r="D6" s="85">
        <v>50.8</v>
      </c>
      <c r="E6" s="85">
        <f t="shared" si="0"/>
        <v>-12.099999999999994</v>
      </c>
    </row>
    <row r="7" spans="1:12" customFormat="1" ht="15" customHeight="1" x14ac:dyDescent="0.2">
      <c r="A7" s="2"/>
      <c r="B7" s="25" t="s">
        <v>376</v>
      </c>
      <c r="C7" s="84">
        <v>31.9</v>
      </c>
      <c r="D7" s="84">
        <v>43.9</v>
      </c>
      <c r="E7" s="84">
        <f t="shared" si="0"/>
        <v>-12</v>
      </c>
    </row>
    <row r="8" spans="1:12" customFormat="1" ht="15" customHeight="1" x14ac:dyDescent="0.2">
      <c r="A8" s="2"/>
      <c r="B8" s="365" t="s">
        <v>254</v>
      </c>
      <c r="C8" s="85">
        <v>39.5</v>
      </c>
      <c r="D8" s="85">
        <v>50.3</v>
      </c>
      <c r="E8" s="85">
        <f t="shared" si="0"/>
        <v>-10.799999999999997</v>
      </c>
    </row>
    <row r="9" spans="1:12" customFormat="1" ht="15" customHeight="1" x14ac:dyDescent="0.2">
      <c r="A9" s="2"/>
      <c r="B9" s="25" t="s">
        <v>261</v>
      </c>
      <c r="C9" s="84">
        <v>37</v>
      </c>
      <c r="D9" s="84">
        <v>47.4</v>
      </c>
      <c r="E9" s="84">
        <f t="shared" si="0"/>
        <v>-10.399999999999999</v>
      </c>
    </row>
    <row r="10" spans="1:12" customFormat="1" ht="15" customHeight="1" x14ac:dyDescent="0.2">
      <c r="A10" s="12"/>
      <c r="B10" s="365" t="s">
        <v>256</v>
      </c>
      <c r="C10" s="85">
        <v>35.9</v>
      </c>
      <c r="D10" s="85">
        <v>46</v>
      </c>
      <c r="E10" s="85">
        <f t="shared" si="0"/>
        <v>-10.100000000000001</v>
      </c>
    </row>
    <row r="11" spans="1:12" customFormat="1" ht="15" customHeight="1" x14ac:dyDescent="0.2">
      <c r="A11" s="2"/>
      <c r="B11" s="25" t="s">
        <v>258</v>
      </c>
      <c r="C11" s="84">
        <v>27.4</v>
      </c>
      <c r="D11" s="84">
        <v>37.5</v>
      </c>
      <c r="E11" s="84">
        <f t="shared" si="0"/>
        <v>-10.100000000000001</v>
      </c>
    </row>
    <row r="12" spans="1:12" customFormat="1" ht="15" customHeight="1" x14ac:dyDescent="0.2">
      <c r="A12" s="2"/>
      <c r="B12" s="365" t="s">
        <v>0</v>
      </c>
      <c r="C12" s="85">
        <v>35.6</v>
      </c>
      <c r="D12" s="85">
        <v>45.3</v>
      </c>
      <c r="E12" s="85">
        <f t="shared" si="0"/>
        <v>-9.6999999999999957</v>
      </c>
    </row>
    <row r="13" spans="1:12" customFormat="1" ht="15" customHeight="1" x14ac:dyDescent="0.2">
      <c r="A13" s="2"/>
      <c r="B13" s="25" t="s">
        <v>259</v>
      </c>
      <c r="C13" s="84">
        <v>43.8</v>
      </c>
      <c r="D13" s="84">
        <v>53.1</v>
      </c>
      <c r="E13" s="84">
        <f t="shared" si="0"/>
        <v>-9.3000000000000043</v>
      </c>
    </row>
    <row r="14" spans="1:12" customFormat="1" ht="15" customHeight="1" x14ac:dyDescent="0.2">
      <c r="A14" s="2"/>
      <c r="B14" s="26" t="s">
        <v>253</v>
      </c>
      <c r="C14" s="52">
        <v>39.4</v>
      </c>
      <c r="D14" s="52">
        <v>48.7</v>
      </c>
      <c r="E14" s="52">
        <f t="shared" si="0"/>
        <v>-9.3000000000000043</v>
      </c>
    </row>
    <row r="15" spans="1:12" customFormat="1" ht="15" customHeight="1" x14ac:dyDescent="0.2">
      <c r="A15" s="2"/>
      <c r="B15" s="25" t="s">
        <v>265</v>
      </c>
      <c r="C15" s="84">
        <v>35.799999999999997</v>
      </c>
      <c r="D15" s="84">
        <v>44.9</v>
      </c>
      <c r="E15" s="84">
        <f t="shared" si="0"/>
        <v>-9.1000000000000014</v>
      </c>
    </row>
    <row r="16" spans="1:12" customFormat="1" ht="15" customHeight="1" x14ac:dyDescent="0.2">
      <c r="A16" s="2"/>
      <c r="B16" s="365" t="s">
        <v>375</v>
      </c>
      <c r="C16" s="85">
        <v>37.700000000000003</v>
      </c>
      <c r="D16" s="85">
        <v>45.4</v>
      </c>
      <c r="E16" s="85">
        <f t="shared" si="0"/>
        <v>-7.6999999999999957</v>
      </c>
    </row>
    <row r="17" spans="1:5" customFormat="1" ht="15" customHeight="1" x14ac:dyDescent="0.2">
      <c r="A17" s="2"/>
      <c r="B17" s="25" t="s">
        <v>255</v>
      </c>
      <c r="C17" s="84">
        <v>37.6</v>
      </c>
      <c r="D17" s="84">
        <v>45.1</v>
      </c>
      <c r="E17" s="84">
        <f t="shared" si="0"/>
        <v>-7.5</v>
      </c>
    </row>
    <row r="18" spans="1:5" customFormat="1" ht="15" customHeight="1" x14ac:dyDescent="0.2">
      <c r="A18" s="2"/>
      <c r="B18" s="364" t="s">
        <v>262</v>
      </c>
      <c r="C18" s="107">
        <v>35</v>
      </c>
      <c r="D18" s="107">
        <v>42.2</v>
      </c>
      <c r="E18" s="107">
        <f t="shared" si="0"/>
        <v>-7.2000000000000028</v>
      </c>
    </row>
    <row r="19" spans="1:5" customFormat="1" ht="15" customHeight="1" x14ac:dyDescent="0.2">
      <c r="A19" s="2"/>
      <c r="B19" s="25" t="s">
        <v>249</v>
      </c>
      <c r="C19" s="84">
        <v>38.4</v>
      </c>
      <c r="D19" s="84">
        <v>45.3</v>
      </c>
      <c r="E19" s="84">
        <f t="shared" si="0"/>
        <v>-6.8999999999999986</v>
      </c>
    </row>
    <row r="20" spans="1:5" customFormat="1" ht="15" customHeight="1" x14ac:dyDescent="0.2">
      <c r="A20" s="2"/>
      <c r="B20" s="26" t="s">
        <v>266</v>
      </c>
      <c r="C20" s="52">
        <v>41.9</v>
      </c>
      <c r="D20" s="52">
        <v>47.7</v>
      </c>
      <c r="E20" s="52">
        <f t="shared" si="0"/>
        <v>-5.8000000000000043</v>
      </c>
    </row>
    <row r="21" spans="1:5" customFormat="1" ht="15" customHeight="1" x14ac:dyDescent="0.2">
      <c r="A21" s="2"/>
      <c r="B21" s="25" t="s">
        <v>263</v>
      </c>
      <c r="C21" s="84">
        <v>41.9</v>
      </c>
      <c r="D21" s="84">
        <v>47.7</v>
      </c>
      <c r="E21" s="84">
        <f t="shared" si="0"/>
        <v>-5.8000000000000043</v>
      </c>
    </row>
    <row r="22" spans="1:5" customFormat="1" ht="15" customHeight="1" x14ac:dyDescent="0.2">
      <c r="A22" s="2"/>
      <c r="B22" s="365" t="s">
        <v>251</v>
      </c>
      <c r="C22" s="85">
        <v>39.4</v>
      </c>
      <c r="D22" s="85">
        <v>45</v>
      </c>
      <c r="E22" s="85">
        <f t="shared" si="0"/>
        <v>-5.6000000000000014</v>
      </c>
    </row>
    <row r="23" spans="1:5" customFormat="1" ht="15" customHeight="1" x14ac:dyDescent="0.2">
      <c r="A23" s="2"/>
      <c r="B23" s="25" t="s">
        <v>252</v>
      </c>
      <c r="C23" s="84">
        <v>26.8</v>
      </c>
      <c r="D23" s="84">
        <v>30.3</v>
      </c>
      <c r="E23" s="84">
        <f t="shared" si="0"/>
        <v>-3.5</v>
      </c>
    </row>
    <row r="24" spans="1:5" customFormat="1" ht="15" customHeight="1" thickBot="1" x14ac:dyDescent="0.25">
      <c r="B24" s="399" t="s">
        <v>257</v>
      </c>
      <c r="C24" s="295">
        <v>30.3</v>
      </c>
      <c r="D24" s="295">
        <v>33.799999999999997</v>
      </c>
      <c r="E24" s="295">
        <f t="shared" si="0"/>
        <v>-3.4999999999999964</v>
      </c>
    </row>
    <row r="26" spans="1:5" s="400" customFormat="1" ht="45" customHeight="1" x14ac:dyDescent="0.2">
      <c r="A26" s="9" t="s">
        <v>8</v>
      </c>
      <c r="B26" s="450" t="s">
        <v>153</v>
      </c>
      <c r="C26" s="451"/>
      <c r="D26" s="451"/>
      <c r="E26" s="451"/>
    </row>
    <row r="27" spans="1:5" s="400" customFormat="1" ht="15" customHeight="1" x14ac:dyDescent="0.2">
      <c r="A27" s="13" t="s">
        <v>9</v>
      </c>
      <c r="B27" s="461" t="s">
        <v>458</v>
      </c>
      <c r="C27" s="467"/>
      <c r="D27" s="467"/>
      <c r="E27" s="467"/>
    </row>
    <row r="28" spans="1:5" s="400" customFormat="1" ht="15" customHeight="1" x14ac:dyDescent="0.2">
      <c r="A28" s="12" t="s">
        <v>10</v>
      </c>
      <c r="B28" s="471" t="s">
        <v>399</v>
      </c>
      <c r="C28" s="487"/>
      <c r="D28" s="487"/>
      <c r="E28" s="487"/>
    </row>
  </sheetData>
  <mergeCells count="4">
    <mergeCell ref="B28:E28"/>
    <mergeCell ref="B2:E2"/>
    <mergeCell ref="B26:E26"/>
    <mergeCell ref="B27:E27"/>
  </mergeCells>
  <hyperlinks>
    <hyperlink ref="B28" r:id="rId1" display="http://www.observatorioemigracao.pt/np4/1291"/>
    <hyperlink ref="E1" location="Indice!A1" display="[índice Ç]"/>
    <hyperlink ref="B26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workbookViewId="0">
      <selection activeCell="N1" sqref="N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15.83203125" style="2" customWidth="1"/>
    <col min="4" max="4" width="15.83203125" style="115" customWidth="1"/>
    <col min="5" max="5" width="15.83203125" style="2" customWidth="1"/>
    <col min="6" max="6" width="15.83203125" style="115" customWidth="1"/>
    <col min="7" max="7" width="15.83203125" style="2" customWidth="1"/>
    <col min="8" max="8" width="15.83203125" style="115" customWidth="1"/>
    <col min="9" max="9" width="15.83203125" style="2" customWidth="1"/>
    <col min="10" max="10" width="15.83203125" style="115" customWidth="1"/>
    <col min="11" max="11" width="15.83203125" style="2" customWidth="1"/>
    <col min="12" max="12" width="15.83203125" style="115" customWidth="1"/>
    <col min="13" max="13" width="15.83203125" style="2" customWidth="1"/>
    <col min="14" max="14" width="15.83203125" style="115" customWidth="1"/>
    <col min="22" max="16384" width="12.83203125" style="2"/>
  </cols>
  <sheetData>
    <row r="1" spans="1:21" ht="30" customHeight="1" x14ac:dyDescent="0.2">
      <c r="A1" s="3" t="s">
        <v>3</v>
      </c>
      <c r="B1" s="275" t="s">
        <v>4</v>
      </c>
      <c r="C1" s="4"/>
      <c r="D1" s="195"/>
      <c r="E1" s="5"/>
      <c r="F1" s="195"/>
      <c r="G1" s="5"/>
      <c r="H1" s="257"/>
      <c r="I1" s="5"/>
      <c r="J1" s="195"/>
      <c r="K1" s="5"/>
      <c r="L1" s="195"/>
      <c r="M1" s="5"/>
      <c r="N1" s="129" t="s">
        <v>5</v>
      </c>
      <c r="R1" s="2"/>
      <c r="S1" s="2"/>
      <c r="T1" s="2"/>
      <c r="U1" s="2"/>
    </row>
    <row r="2" spans="1:21" ht="45" customHeight="1" thickBot="1" x14ac:dyDescent="0.25">
      <c r="B2" s="463" t="s">
        <v>167</v>
      </c>
      <c r="C2" s="463"/>
      <c r="D2" s="463"/>
      <c r="E2" s="463"/>
      <c r="F2" s="463"/>
      <c r="G2" s="463"/>
      <c r="H2" s="486"/>
      <c r="I2" s="486"/>
      <c r="J2" s="486"/>
      <c r="K2" s="486"/>
      <c r="L2" s="486"/>
      <c r="M2" s="486"/>
      <c r="N2" s="486"/>
    </row>
    <row r="3" spans="1:21" ht="30" customHeight="1" x14ac:dyDescent="0.2">
      <c r="A3"/>
      <c r="B3" s="479" t="s">
        <v>246</v>
      </c>
      <c r="C3" s="506" t="s">
        <v>379</v>
      </c>
      <c r="D3" s="507"/>
      <c r="E3" s="481" t="s">
        <v>380</v>
      </c>
      <c r="F3" s="482"/>
      <c r="G3" s="526" t="s">
        <v>381</v>
      </c>
      <c r="H3" s="527"/>
      <c r="I3" s="506" t="s">
        <v>379</v>
      </c>
      <c r="J3" s="507"/>
      <c r="K3" s="506" t="s">
        <v>380</v>
      </c>
      <c r="L3" s="507"/>
      <c r="M3" s="506" t="s">
        <v>382</v>
      </c>
      <c r="N3" s="510"/>
    </row>
    <row r="4" spans="1:21" ht="30" customHeight="1" x14ac:dyDescent="0.2">
      <c r="A4"/>
      <c r="B4" s="480"/>
      <c r="C4" s="39" t="s">
        <v>6</v>
      </c>
      <c r="D4" s="268" t="s">
        <v>61</v>
      </c>
      <c r="E4" s="39" t="s">
        <v>6</v>
      </c>
      <c r="F4" s="269" t="s">
        <v>61</v>
      </c>
      <c r="G4" s="39" t="s">
        <v>6</v>
      </c>
      <c r="H4" s="269" t="s">
        <v>61</v>
      </c>
      <c r="I4" s="39" t="s">
        <v>6</v>
      </c>
      <c r="J4" s="268" t="s">
        <v>61</v>
      </c>
      <c r="K4" s="39" t="s">
        <v>6</v>
      </c>
      <c r="L4" s="268" t="s">
        <v>61</v>
      </c>
      <c r="M4" s="39" t="s">
        <v>6</v>
      </c>
      <c r="N4" s="57" t="s">
        <v>61</v>
      </c>
    </row>
    <row r="5" spans="1:21" customFormat="1" ht="15" customHeight="1" x14ac:dyDescent="0.2">
      <c r="B5" s="401" t="s">
        <v>259</v>
      </c>
      <c r="C5" s="402">
        <v>56</v>
      </c>
      <c r="D5" s="403">
        <v>19.17808219178082</v>
      </c>
      <c r="E5" s="402" t="s">
        <v>282</v>
      </c>
      <c r="F5" s="404"/>
      <c r="G5" s="402">
        <v>230</v>
      </c>
      <c r="H5" s="404">
        <v>78.767123287671239</v>
      </c>
      <c r="I5" s="402">
        <v>10</v>
      </c>
      <c r="J5" s="403">
        <v>5.2356020942408374</v>
      </c>
      <c r="K5" s="402" t="s">
        <v>282</v>
      </c>
      <c r="L5" s="403"/>
      <c r="M5" s="402">
        <v>176</v>
      </c>
      <c r="N5" s="403">
        <v>92.146596858638745</v>
      </c>
    </row>
    <row r="6" spans="1:21" customFormat="1" ht="15" customHeight="1" x14ac:dyDescent="0.2">
      <c r="B6" s="25" t="s">
        <v>375</v>
      </c>
      <c r="C6" s="225">
        <v>199</v>
      </c>
      <c r="D6" s="226">
        <v>21.035940803382662</v>
      </c>
      <c r="E6" s="225">
        <v>50</v>
      </c>
      <c r="F6" s="271">
        <v>5.2854122621564485</v>
      </c>
      <c r="G6" s="225">
        <v>694</v>
      </c>
      <c r="H6" s="271">
        <v>73.361522198731492</v>
      </c>
      <c r="I6" s="225">
        <v>18</v>
      </c>
      <c r="J6" s="226">
        <v>2.4423337856173677</v>
      </c>
      <c r="K6" s="225">
        <v>49</v>
      </c>
      <c r="L6" s="226">
        <v>6.6485753052917236</v>
      </c>
      <c r="M6" s="225">
        <v>668</v>
      </c>
      <c r="N6" s="226">
        <v>90.637720488466755</v>
      </c>
    </row>
    <row r="7" spans="1:21" customFormat="1" ht="15" customHeight="1" x14ac:dyDescent="0.2">
      <c r="A7" s="2"/>
      <c r="B7" s="365" t="s">
        <v>249</v>
      </c>
      <c r="C7" s="227">
        <v>348</v>
      </c>
      <c r="D7" s="228">
        <v>20.446533490011749</v>
      </c>
      <c r="E7" s="227">
        <v>64</v>
      </c>
      <c r="F7" s="272">
        <v>3.7602820211515864</v>
      </c>
      <c r="G7" s="227">
        <v>1280</v>
      </c>
      <c r="H7" s="272">
        <v>75.205640423031724</v>
      </c>
      <c r="I7" s="227">
        <v>73</v>
      </c>
      <c r="J7" s="228">
        <v>5.4722638680659674</v>
      </c>
      <c r="K7" s="227">
        <v>60</v>
      </c>
      <c r="L7" s="228">
        <v>4.497751124437781</v>
      </c>
      <c r="M7" s="227">
        <v>1193</v>
      </c>
      <c r="N7" s="228">
        <v>89.430284857571223</v>
      </c>
    </row>
    <row r="8" spans="1:21" customFormat="1" ht="15" customHeight="1" x14ac:dyDescent="0.2">
      <c r="A8" s="2"/>
      <c r="B8" s="25" t="s">
        <v>266</v>
      </c>
      <c r="C8" s="225">
        <v>46</v>
      </c>
      <c r="D8" s="226">
        <v>18.399999999999999</v>
      </c>
      <c r="E8" s="225">
        <v>11</v>
      </c>
      <c r="F8" s="271">
        <v>4.3999999999999995</v>
      </c>
      <c r="G8" s="225">
        <v>192</v>
      </c>
      <c r="H8" s="271">
        <v>76.8</v>
      </c>
      <c r="I8" s="225">
        <v>10</v>
      </c>
      <c r="J8" s="226">
        <v>4.716981132075472</v>
      </c>
      <c r="K8" s="225">
        <v>11</v>
      </c>
      <c r="L8" s="226">
        <v>5.1886792452830193</v>
      </c>
      <c r="M8" s="225">
        <v>189</v>
      </c>
      <c r="N8" s="226">
        <v>89.15094339622641</v>
      </c>
    </row>
    <row r="9" spans="1:21" customFormat="1" ht="15" customHeight="1" x14ac:dyDescent="0.2">
      <c r="A9" s="2"/>
      <c r="B9" s="365" t="s">
        <v>255</v>
      </c>
      <c r="C9" s="227">
        <v>276</v>
      </c>
      <c r="D9" s="228">
        <v>22.585924713584287</v>
      </c>
      <c r="E9" s="227">
        <v>63</v>
      </c>
      <c r="F9" s="272">
        <v>5.1554828150572831</v>
      </c>
      <c r="G9" s="227">
        <v>878</v>
      </c>
      <c r="H9" s="272">
        <v>71.849427168576113</v>
      </c>
      <c r="I9" s="227">
        <v>44</v>
      </c>
      <c r="J9" s="228">
        <v>4.5977011494252871</v>
      </c>
      <c r="K9" s="227">
        <v>62</v>
      </c>
      <c r="L9" s="228">
        <v>6.4785788923719956</v>
      </c>
      <c r="M9" s="227">
        <v>847</v>
      </c>
      <c r="N9" s="228">
        <v>88.505747126436788</v>
      </c>
    </row>
    <row r="10" spans="1:21" customFormat="1" ht="15" customHeight="1" x14ac:dyDescent="0.2">
      <c r="A10" s="2"/>
      <c r="B10" s="25" t="s">
        <v>254</v>
      </c>
      <c r="C10" s="225">
        <v>83</v>
      </c>
      <c r="D10" s="226">
        <v>20.393120393120391</v>
      </c>
      <c r="E10" s="225">
        <v>25</v>
      </c>
      <c r="F10" s="271">
        <v>6.1425061425061429</v>
      </c>
      <c r="G10" s="225">
        <v>296</v>
      </c>
      <c r="H10" s="271">
        <v>72.727272727272734</v>
      </c>
      <c r="I10" s="225">
        <v>11</v>
      </c>
      <c r="J10" s="226">
        <v>4.3137254901960782</v>
      </c>
      <c r="K10" s="225">
        <v>24</v>
      </c>
      <c r="L10" s="226">
        <v>9.4117647058823533</v>
      </c>
      <c r="M10" s="225">
        <v>219</v>
      </c>
      <c r="N10" s="226">
        <v>85.882352941176464</v>
      </c>
    </row>
    <row r="11" spans="1:21" customFormat="1" ht="15" customHeight="1" x14ac:dyDescent="0.2">
      <c r="A11" s="12"/>
      <c r="B11" s="365" t="s">
        <v>263</v>
      </c>
      <c r="C11" s="227">
        <v>49</v>
      </c>
      <c r="D11" s="228">
        <v>23.222748815165879</v>
      </c>
      <c r="E11" s="227">
        <v>6</v>
      </c>
      <c r="F11" s="272">
        <v>2.8436018957345972</v>
      </c>
      <c r="G11" s="227">
        <v>156</v>
      </c>
      <c r="H11" s="272">
        <v>73.93364928909952</v>
      </c>
      <c r="I11" s="227">
        <v>15</v>
      </c>
      <c r="J11" s="228">
        <v>10.948905109489052</v>
      </c>
      <c r="K11" s="227">
        <v>5</v>
      </c>
      <c r="L11" s="228">
        <v>3.6496350364963499</v>
      </c>
      <c r="M11" s="227">
        <v>117</v>
      </c>
      <c r="N11" s="228">
        <v>85.40145985401459</v>
      </c>
    </row>
    <row r="12" spans="1:21" customFormat="1" ht="15" customHeight="1" x14ac:dyDescent="0.2">
      <c r="A12" s="2"/>
      <c r="B12" s="25" t="s">
        <v>251</v>
      </c>
      <c r="C12" s="225">
        <v>127</v>
      </c>
      <c r="D12" s="226">
        <v>19.330289193302892</v>
      </c>
      <c r="E12" s="225">
        <v>49</v>
      </c>
      <c r="F12" s="271">
        <v>7.4581430745814306</v>
      </c>
      <c r="G12" s="225">
        <v>479</v>
      </c>
      <c r="H12" s="271">
        <v>72.907153729071538</v>
      </c>
      <c r="I12" s="225">
        <v>39</v>
      </c>
      <c r="J12" s="226">
        <v>7.1297989031078606</v>
      </c>
      <c r="K12" s="225">
        <v>48</v>
      </c>
      <c r="L12" s="226">
        <v>8.7751371115173669</v>
      </c>
      <c r="M12" s="225">
        <v>458</v>
      </c>
      <c r="N12" s="226">
        <v>83.729433272394886</v>
      </c>
    </row>
    <row r="13" spans="1:21" customFormat="1" ht="15" customHeight="1" x14ac:dyDescent="0.2">
      <c r="A13" s="2"/>
      <c r="B13" s="365" t="s">
        <v>261</v>
      </c>
      <c r="C13" s="227">
        <v>58</v>
      </c>
      <c r="D13" s="228">
        <v>23.387096774193548</v>
      </c>
      <c r="E13" s="227">
        <v>28</v>
      </c>
      <c r="F13" s="272">
        <v>11.29032258064516</v>
      </c>
      <c r="G13" s="227">
        <v>161</v>
      </c>
      <c r="H13" s="272">
        <v>64.91935483870968</v>
      </c>
      <c r="I13" s="227">
        <v>5</v>
      </c>
      <c r="J13" s="228">
        <v>3.0303030303030303</v>
      </c>
      <c r="K13" s="227">
        <v>26</v>
      </c>
      <c r="L13" s="228">
        <v>15.757575757575756</v>
      </c>
      <c r="M13" s="227">
        <v>133</v>
      </c>
      <c r="N13" s="228">
        <v>80.606060606060609</v>
      </c>
    </row>
    <row r="14" spans="1:21" customFormat="1" ht="15" customHeight="1" x14ac:dyDescent="0.2">
      <c r="A14" s="2"/>
      <c r="B14" s="25" t="s">
        <v>0</v>
      </c>
      <c r="C14" s="225">
        <v>4440</v>
      </c>
      <c r="D14" s="226">
        <v>25.937609533824045</v>
      </c>
      <c r="E14" s="225">
        <v>1690</v>
      </c>
      <c r="F14" s="271">
        <v>9.8726486739105024</v>
      </c>
      <c r="G14" s="225">
        <v>10893</v>
      </c>
      <c r="H14" s="271">
        <v>63.634770417104804</v>
      </c>
      <c r="I14" s="225">
        <v>662</v>
      </c>
      <c r="J14" s="226">
        <v>5.7801449401903433</v>
      </c>
      <c r="K14" s="225">
        <v>1594</v>
      </c>
      <c r="L14" s="226">
        <v>13.917750807648652</v>
      </c>
      <c r="M14" s="225">
        <v>9120</v>
      </c>
      <c r="N14" s="226">
        <v>79.629791321051258</v>
      </c>
    </row>
    <row r="15" spans="1:21" customFormat="1" ht="15" customHeight="1" x14ac:dyDescent="0.2">
      <c r="A15" s="2"/>
      <c r="B15" s="26" t="s">
        <v>376</v>
      </c>
      <c r="C15" s="249">
        <v>56</v>
      </c>
      <c r="D15" s="206">
        <v>31.818181818181817</v>
      </c>
      <c r="E15" s="249">
        <v>20</v>
      </c>
      <c r="F15" s="203">
        <v>11.363636363636363</v>
      </c>
      <c r="G15" s="249">
        <v>98</v>
      </c>
      <c r="H15" s="203">
        <v>55.68181818181818</v>
      </c>
      <c r="I15" s="249" t="s">
        <v>282</v>
      </c>
      <c r="J15" s="206"/>
      <c r="K15" s="249">
        <v>20</v>
      </c>
      <c r="L15" s="206">
        <v>18.348623853211009</v>
      </c>
      <c r="M15" s="249">
        <v>84</v>
      </c>
      <c r="N15" s="206">
        <v>77.064220183486242</v>
      </c>
    </row>
    <row r="16" spans="1:21" customFormat="1" ht="15" customHeight="1" x14ac:dyDescent="0.2">
      <c r="A16" s="2"/>
      <c r="B16" s="25" t="s">
        <v>262</v>
      </c>
      <c r="C16" s="225">
        <v>49</v>
      </c>
      <c r="D16" s="226">
        <v>25.128205128205128</v>
      </c>
      <c r="E16" s="225">
        <v>16</v>
      </c>
      <c r="F16" s="271">
        <v>8.2051282051282044</v>
      </c>
      <c r="G16" s="225">
        <v>129</v>
      </c>
      <c r="H16" s="271">
        <v>66.153846153846146</v>
      </c>
      <c r="I16" s="225">
        <v>15</v>
      </c>
      <c r="J16" s="226">
        <v>12.195121951219512</v>
      </c>
      <c r="K16" s="225">
        <v>15</v>
      </c>
      <c r="L16" s="226">
        <v>12.195121951219512</v>
      </c>
      <c r="M16" s="225">
        <v>92</v>
      </c>
      <c r="N16" s="226">
        <v>74.796747967479675</v>
      </c>
    </row>
    <row r="17" spans="1:14" customFormat="1" ht="15" customHeight="1" x14ac:dyDescent="0.2">
      <c r="A17" s="2"/>
      <c r="B17" s="365" t="s">
        <v>250</v>
      </c>
      <c r="C17" s="227">
        <v>166</v>
      </c>
      <c r="D17" s="228">
        <v>21.391752577319586</v>
      </c>
      <c r="E17" s="227">
        <v>109</v>
      </c>
      <c r="F17" s="272">
        <v>14.046391752577319</v>
      </c>
      <c r="G17" s="227">
        <v>499</v>
      </c>
      <c r="H17" s="272">
        <v>64.30412371134021</v>
      </c>
      <c r="I17" s="227">
        <v>20</v>
      </c>
      <c r="J17" s="228">
        <v>4.5248868778280542</v>
      </c>
      <c r="K17" s="227">
        <v>99</v>
      </c>
      <c r="L17" s="228">
        <v>22.398190045248871</v>
      </c>
      <c r="M17" s="227">
        <v>321</v>
      </c>
      <c r="N17" s="228">
        <v>72.624434389140262</v>
      </c>
    </row>
    <row r="18" spans="1:14" customFormat="1" ht="15" customHeight="1" x14ac:dyDescent="0.2">
      <c r="A18" s="2"/>
      <c r="B18" s="25" t="s">
        <v>258</v>
      </c>
      <c r="C18" s="225">
        <v>117</v>
      </c>
      <c r="D18" s="226">
        <v>36.222910216718269</v>
      </c>
      <c r="E18" s="225">
        <v>41</v>
      </c>
      <c r="F18" s="271">
        <v>12.693498452012383</v>
      </c>
      <c r="G18" s="225">
        <v>163</v>
      </c>
      <c r="H18" s="271">
        <v>50.464396284829725</v>
      </c>
      <c r="I18" s="225">
        <v>17</v>
      </c>
      <c r="J18" s="226">
        <v>8.4158415841584162</v>
      </c>
      <c r="K18" s="225">
        <v>39</v>
      </c>
      <c r="L18" s="226">
        <v>19.306930693069308</v>
      </c>
      <c r="M18" s="225">
        <v>144</v>
      </c>
      <c r="N18" s="226">
        <v>71.287128712871279</v>
      </c>
    </row>
    <row r="19" spans="1:14" customFormat="1" ht="15" customHeight="1" x14ac:dyDescent="0.2">
      <c r="A19" s="2"/>
      <c r="B19" s="364" t="s">
        <v>256</v>
      </c>
      <c r="C19" s="223">
        <v>73</v>
      </c>
      <c r="D19" s="224">
        <v>25.978647686832741</v>
      </c>
      <c r="E19" s="223">
        <v>45</v>
      </c>
      <c r="F19" s="270">
        <v>16.014234875444842</v>
      </c>
      <c r="G19" s="223">
        <v>162</v>
      </c>
      <c r="H19" s="270">
        <v>57.651245551601427</v>
      </c>
      <c r="I19" s="223">
        <v>12</v>
      </c>
      <c r="J19" s="224">
        <v>6.557377049180328</v>
      </c>
      <c r="K19" s="223">
        <v>42</v>
      </c>
      <c r="L19" s="224">
        <v>22.950819672131146</v>
      </c>
      <c r="M19" s="223">
        <v>128</v>
      </c>
      <c r="N19" s="224">
        <v>69.945355191256837</v>
      </c>
    </row>
    <row r="20" spans="1:14" customFormat="1" ht="15" customHeight="1" x14ac:dyDescent="0.2">
      <c r="A20" s="2"/>
      <c r="B20" s="25" t="s">
        <v>253</v>
      </c>
      <c r="C20" s="225">
        <v>83</v>
      </c>
      <c r="D20" s="226">
        <v>20.145631067961165</v>
      </c>
      <c r="E20" s="225">
        <v>62</v>
      </c>
      <c r="F20" s="271">
        <v>15.048543689320388</v>
      </c>
      <c r="G20" s="225">
        <v>265</v>
      </c>
      <c r="H20" s="271">
        <v>64.320388349514573</v>
      </c>
      <c r="I20" s="225">
        <v>20</v>
      </c>
      <c r="J20" s="226">
        <v>7.782101167315175</v>
      </c>
      <c r="K20" s="225">
        <v>58</v>
      </c>
      <c r="L20" s="226">
        <v>22.568093385214009</v>
      </c>
      <c r="M20" s="225">
        <v>178</v>
      </c>
      <c r="N20" s="226">
        <v>69.260700389105054</v>
      </c>
    </row>
    <row r="21" spans="1:14" customFormat="1" ht="15" customHeight="1" x14ac:dyDescent="0.2">
      <c r="A21" s="2"/>
      <c r="B21" s="26" t="s">
        <v>257</v>
      </c>
      <c r="C21" s="249">
        <v>46</v>
      </c>
      <c r="D21" s="206">
        <v>27.218934911242602</v>
      </c>
      <c r="E21" s="249">
        <v>20</v>
      </c>
      <c r="F21" s="203">
        <v>11.834319526627219</v>
      </c>
      <c r="G21" s="249">
        <v>103</v>
      </c>
      <c r="H21" s="203">
        <v>60.946745562130175</v>
      </c>
      <c r="I21" s="249">
        <v>25</v>
      </c>
      <c r="J21" s="206">
        <v>17.123287671232877</v>
      </c>
      <c r="K21" s="249">
        <v>20</v>
      </c>
      <c r="L21" s="206">
        <v>13.698630136986301</v>
      </c>
      <c r="M21" s="249">
        <v>100</v>
      </c>
      <c r="N21" s="206">
        <v>68.493150684931507</v>
      </c>
    </row>
    <row r="22" spans="1:14" customFormat="1" ht="15" customHeight="1" x14ac:dyDescent="0.2">
      <c r="A22" s="2"/>
      <c r="B22" s="25" t="s">
        <v>377</v>
      </c>
      <c r="C22" s="225">
        <v>60</v>
      </c>
      <c r="D22" s="226">
        <v>35.087719298245609</v>
      </c>
      <c r="E22" s="225">
        <v>31</v>
      </c>
      <c r="F22" s="271">
        <v>18.128654970760234</v>
      </c>
      <c r="G22" s="225">
        <v>79</v>
      </c>
      <c r="H22" s="271">
        <v>46.198830409356724</v>
      </c>
      <c r="I22" s="225" t="s">
        <v>282</v>
      </c>
      <c r="J22" s="226"/>
      <c r="K22" s="225">
        <v>29</v>
      </c>
      <c r="L22" s="226">
        <v>29.591836734693878</v>
      </c>
      <c r="M22" s="225">
        <v>64</v>
      </c>
      <c r="N22" s="226">
        <v>65.306122448979593</v>
      </c>
    </row>
    <row r="23" spans="1:14" customFormat="1" ht="15" customHeight="1" x14ac:dyDescent="0.2">
      <c r="A23" s="2"/>
      <c r="B23" s="365" t="s">
        <v>265</v>
      </c>
      <c r="C23" s="227">
        <v>41</v>
      </c>
      <c r="D23" s="228">
        <v>23.563218390804597</v>
      </c>
      <c r="E23" s="227">
        <v>34</v>
      </c>
      <c r="F23" s="272">
        <v>19.540229885057471</v>
      </c>
      <c r="G23" s="227">
        <v>98</v>
      </c>
      <c r="H23" s="272">
        <v>56.321839080459768</v>
      </c>
      <c r="I23" s="227">
        <v>6</v>
      </c>
      <c r="J23" s="228">
        <v>5.2173913043478262</v>
      </c>
      <c r="K23" s="227">
        <v>33</v>
      </c>
      <c r="L23" s="228">
        <v>28.695652173913043</v>
      </c>
      <c r="M23" s="227">
        <v>75</v>
      </c>
      <c r="N23" s="228">
        <v>65.217391304347828</v>
      </c>
    </row>
    <row r="24" spans="1:14" customFormat="1" ht="15" customHeight="1" x14ac:dyDescent="0.2">
      <c r="A24" s="2"/>
      <c r="B24" s="25" t="s">
        <v>248</v>
      </c>
      <c r="C24" s="225">
        <v>813</v>
      </c>
      <c r="D24" s="226">
        <v>28.516310066643285</v>
      </c>
      <c r="E24" s="225">
        <v>559</v>
      </c>
      <c r="F24" s="271">
        <v>19.607155384075764</v>
      </c>
      <c r="G24" s="225">
        <v>1464</v>
      </c>
      <c r="H24" s="271">
        <v>51.350403367239558</v>
      </c>
      <c r="I24" s="225">
        <v>16</v>
      </c>
      <c r="J24" s="226">
        <v>1.1730205278592376</v>
      </c>
      <c r="K24" s="225">
        <v>517</v>
      </c>
      <c r="L24" s="226">
        <v>37.903225806451616</v>
      </c>
      <c r="M24" s="225">
        <v>822</v>
      </c>
      <c r="N24" s="226">
        <v>60.26392961876833</v>
      </c>
    </row>
    <row r="25" spans="1:14" customFormat="1" ht="15" customHeight="1" thickBot="1" x14ac:dyDescent="0.25">
      <c r="A25" s="2"/>
      <c r="B25" s="366" t="s">
        <v>252</v>
      </c>
      <c r="C25" s="387">
        <v>62</v>
      </c>
      <c r="D25" s="388">
        <v>36.046511627906973</v>
      </c>
      <c r="E25" s="387">
        <v>33</v>
      </c>
      <c r="F25" s="390">
        <v>19.186046511627907</v>
      </c>
      <c r="G25" s="387">
        <v>72</v>
      </c>
      <c r="H25" s="390">
        <v>41.860465116279073</v>
      </c>
      <c r="I25" s="387">
        <v>36</v>
      </c>
      <c r="J25" s="388">
        <v>25.174825174825177</v>
      </c>
      <c r="K25" s="387">
        <v>33</v>
      </c>
      <c r="L25" s="388">
        <v>23.076923076923077</v>
      </c>
      <c r="M25" s="387">
        <v>68</v>
      </c>
      <c r="N25" s="388">
        <v>47.552447552447553</v>
      </c>
    </row>
    <row r="27" spans="1:14" customFormat="1" ht="30" customHeight="1" x14ac:dyDescent="0.2">
      <c r="A27" s="9" t="s">
        <v>8</v>
      </c>
      <c r="B27" s="450" t="s">
        <v>158</v>
      </c>
      <c r="C27" s="450"/>
      <c r="D27" s="450"/>
      <c r="E27" s="450"/>
      <c r="F27" s="450"/>
      <c r="G27" s="450"/>
      <c r="H27" s="468"/>
      <c r="I27" s="468"/>
      <c r="J27" s="468"/>
      <c r="K27" s="468"/>
      <c r="L27" s="468"/>
      <c r="M27" s="468"/>
      <c r="N27" s="468"/>
    </row>
    <row r="28" spans="1:14" customFormat="1" ht="15" customHeight="1" x14ac:dyDescent="0.2">
      <c r="A28" s="13" t="s">
        <v>9</v>
      </c>
      <c r="B28" s="461" t="s">
        <v>458</v>
      </c>
      <c r="C28" s="461"/>
      <c r="D28" s="461"/>
      <c r="E28" s="461"/>
      <c r="F28" s="461"/>
      <c r="G28" s="461"/>
      <c r="H28" s="467"/>
      <c r="I28" s="467"/>
      <c r="J28" s="467"/>
      <c r="K28" s="467"/>
      <c r="L28" s="467"/>
      <c r="M28" s="467"/>
      <c r="N28" s="467"/>
    </row>
    <row r="29" spans="1:14" customFormat="1" ht="15" customHeight="1" x14ac:dyDescent="0.2">
      <c r="A29" s="12" t="s">
        <v>10</v>
      </c>
      <c r="B29" s="471" t="s">
        <v>399</v>
      </c>
      <c r="C29" s="471"/>
      <c r="D29" s="471"/>
      <c r="E29" s="471"/>
      <c r="F29" s="471"/>
      <c r="G29" s="471"/>
      <c r="H29" s="487"/>
      <c r="I29" s="487"/>
      <c r="J29" s="487"/>
      <c r="K29" s="487"/>
      <c r="L29" s="487"/>
      <c r="M29" s="487"/>
      <c r="N29" s="487"/>
    </row>
  </sheetData>
  <mergeCells count="11">
    <mergeCell ref="B29:N29"/>
    <mergeCell ref="B2:N2"/>
    <mergeCell ref="M3:N3"/>
    <mergeCell ref="B27:N27"/>
    <mergeCell ref="B28:N28"/>
    <mergeCell ref="C3:D3"/>
    <mergeCell ref="E3:F3"/>
    <mergeCell ref="G3:H3"/>
    <mergeCell ref="I3:J3"/>
    <mergeCell ref="K3:L3"/>
    <mergeCell ref="B3:B4"/>
  </mergeCells>
  <hyperlinks>
    <hyperlink ref="B29" r:id="rId1" display="http://www.observatorioemigracao.pt/np4/1291"/>
    <hyperlink ref="N1" location="Indice!A1" display="[índice Ç]"/>
    <hyperlink ref="B27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4" width="30.83203125" style="115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257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168</v>
      </c>
      <c r="C2" s="486"/>
      <c r="D2" s="486"/>
    </row>
    <row r="3" spans="1:11" ht="30" customHeight="1" x14ac:dyDescent="0.2">
      <c r="A3"/>
      <c r="B3" s="528" t="s">
        <v>246</v>
      </c>
      <c r="C3" s="526" t="s">
        <v>383</v>
      </c>
      <c r="D3" s="526" t="s">
        <v>384</v>
      </c>
    </row>
    <row r="4" spans="1:11" ht="30" customHeight="1" x14ac:dyDescent="0.2">
      <c r="A4"/>
      <c r="B4" s="519" t="s">
        <v>258</v>
      </c>
      <c r="C4" s="529">
        <v>3.54</v>
      </c>
      <c r="D4" s="529">
        <v>3.56</v>
      </c>
    </row>
    <row r="5" spans="1:11" customFormat="1" ht="15" customHeight="1" x14ac:dyDescent="0.2">
      <c r="B5" s="364" t="s">
        <v>248</v>
      </c>
      <c r="C5" s="107">
        <v>3</v>
      </c>
      <c r="D5" s="107">
        <v>3.11</v>
      </c>
    </row>
    <row r="6" spans="1:11" customFormat="1" ht="15" customHeight="1" x14ac:dyDescent="0.2">
      <c r="B6" s="25" t="s">
        <v>377</v>
      </c>
      <c r="C6" s="84">
        <v>2.89</v>
      </c>
      <c r="D6" s="84">
        <v>2.96</v>
      </c>
    </row>
    <row r="7" spans="1:11" customFormat="1" ht="15" customHeight="1" x14ac:dyDescent="0.2">
      <c r="A7" s="2"/>
      <c r="B7" s="365" t="s">
        <v>252</v>
      </c>
      <c r="C7" s="85">
        <v>2.77</v>
      </c>
      <c r="D7" s="85">
        <v>2.78</v>
      </c>
    </row>
    <row r="8" spans="1:11" customFormat="1" ht="15" customHeight="1" x14ac:dyDescent="0.2">
      <c r="A8" s="2"/>
      <c r="B8" s="25" t="s">
        <v>256</v>
      </c>
      <c r="C8" s="84">
        <v>2.64</v>
      </c>
      <c r="D8" s="84">
        <v>2.67</v>
      </c>
    </row>
    <row r="9" spans="1:11" customFormat="1" ht="15" customHeight="1" x14ac:dyDescent="0.2">
      <c r="A9" s="2"/>
      <c r="B9" s="365" t="s">
        <v>375</v>
      </c>
      <c r="C9" s="85">
        <v>2.62</v>
      </c>
      <c r="D9" s="85">
        <v>2.62</v>
      </c>
    </row>
    <row r="10" spans="1:11" customFormat="1" ht="15" customHeight="1" x14ac:dyDescent="0.2">
      <c r="A10" s="2"/>
      <c r="B10" s="25" t="s">
        <v>261</v>
      </c>
      <c r="C10" s="84">
        <v>2.62</v>
      </c>
      <c r="D10" s="84">
        <v>2.61</v>
      </c>
    </row>
    <row r="11" spans="1:11" customFormat="1" ht="15" customHeight="1" x14ac:dyDescent="0.2">
      <c r="A11" s="12"/>
      <c r="B11" s="365" t="s">
        <v>376</v>
      </c>
      <c r="C11" s="85">
        <v>2.57</v>
      </c>
      <c r="D11" s="85">
        <v>2.62</v>
      </c>
    </row>
    <row r="12" spans="1:11" customFormat="1" ht="15" customHeight="1" x14ac:dyDescent="0.2">
      <c r="A12" s="2"/>
      <c r="B12" s="25" t="s">
        <v>255</v>
      </c>
      <c r="C12" s="84">
        <v>2.5</v>
      </c>
      <c r="D12" s="84">
        <v>2.5</v>
      </c>
    </row>
    <row r="13" spans="1:11" customFormat="1" ht="15" customHeight="1" x14ac:dyDescent="0.2">
      <c r="A13" s="2"/>
      <c r="B13" s="365" t="s">
        <v>265</v>
      </c>
      <c r="C13" s="85">
        <v>2.4900000000000002</v>
      </c>
      <c r="D13" s="85">
        <v>2.5</v>
      </c>
    </row>
    <row r="14" spans="1:11" customFormat="1" ht="15" customHeight="1" x14ac:dyDescent="0.2">
      <c r="A14" s="2"/>
      <c r="B14" s="25" t="s">
        <v>253</v>
      </c>
      <c r="C14" s="84">
        <v>2.42</v>
      </c>
      <c r="D14" s="84">
        <v>2.48</v>
      </c>
    </row>
    <row r="15" spans="1:11" customFormat="1" ht="15" customHeight="1" x14ac:dyDescent="0.2">
      <c r="A15" s="2"/>
      <c r="B15" s="26" t="s">
        <v>0</v>
      </c>
      <c r="C15" s="52">
        <v>2.41</v>
      </c>
      <c r="D15" s="52">
        <v>2.4300000000000002</v>
      </c>
    </row>
    <row r="16" spans="1:11" customFormat="1" ht="15" customHeight="1" x14ac:dyDescent="0.2">
      <c r="A16" s="2"/>
      <c r="B16" s="25" t="s">
        <v>254</v>
      </c>
      <c r="C16" s="84">
        <v>2.41</v>
      </c>
      <c r="D16" s="84">
        <v>2.41</v>
      </c>
    </row>
    <row r="17" spans="1:4" customFormat="1" ht="15" customHeight="1" x14ac:dyDescent="0.2">
      <c r="A17" s="2"/>
      <c r="B17" s="365" t="s">
        <v>257</v>
      </c>
      <c r="C17" s="85">
        <v>2.36</v>
      </c>
      <c r="D17" s="85">
        <v>2.36</v>
      </c>
    </row>
    <row r="18" spans="1:4" customFormat="1" ht="15" customHeight="1" x14ac:dyDescent="0.2">
      <c r="A18" s="2"/>
      <c r="B18" s="25" t="s">
        <v>250</v>
      </c>
      <c r="C18" s="84">
        <v>2.35</v>
      </c>
      <c r="D18" s="84">
        <v>2.3199999999999998</v>
      </c>
    </row>
    <row r="19" spans="1:4" customFormat="1" ht="15" customHeight="1" x14ac:dyDescent="0.2">
      <c r="A19" s="2"/>
      <c r="B19" s="26" t="s">
        <v>262</v>
      </c>
      <c r="C19" s="52">
        <v>2.29</v>
      </c>
      <c r="D19" s="52">
        <v>2.23</v>
      </c>
    </row>
    <row r="20" spans="1:4" customFormat="1" ht="15" customHeight="1" x14ac:dyDescent="0.2">
      <c r="A20" s="2"/>
      <c r="B20" s="25" t="s">
        <v>263</v>
      </c>
      <c r="C20" s="84">
        <v>2.2799999999999998</v>
      </c>
      <c r="D20" s="84">
        <v>2.33</v>
      </c>
    </row>
    <row r="21" spans="1:4" customFormat="1" ht="15" customHeight="1" x14ac:dyDescent="0.2">
      <c r="A21" s="2"/>
      <c r="B21" s="365" t="s">
        <v>249</v>
      </c>
      <c r="C21" s="85">
        <v>2.2000000000000002</v>
      </c>
      <c r="D21" s="85">
        <v>2.2000000000000002</v>
      </c>
    </row>
    <row r="22" spans="1:4" customFormat="1" ht="15" customHeight="1" x14ac:dyDescent="0.2">
      <c r="A22" s="2"/>
      <c r="B22" s="25" t="s">
        <v>251</v>
      </c>
      <c r="C22" s="84">
        <v>2.19</v>
      </c>
      <c r="D22" s="84">
        <v>2.19</v>
      </c>
    </row>
    <row r="23" spans="1:4" customFormat="1" ht="15" customHeight="1" x14ac:dyDescent="0.2">
      <c r="A23" s="2"/>
      <c r="B23" s="364" t="s">
        <v>259</v>
      </c>
      <c r="C23" s="107">
        <v>2.15</v>
      </c>
      <c r="D23" s="107">
        <v>2.13</v>
      </c>
    </row>
    <row r="24" spans="1:4" customFormat="1" ht="15" customHeight="1" thickBot="1" x14ac:dyDescent="0.25">
      <c r="A24" s="2"/>
      <c r="B24" s="312" t="s">
        <v>266</v>
      </c>
      <c r="C24" s="108">
        <v>2.15</v>
      </c>
      <c r="D24" s="108">
        <v>2.14</v>
      </c>
    </row>
    <row r="26" spans="1:4" customFormat="1" ht="45" customHeight="1" x14ac:dyDescent="0.2">
      <c r="A26" s="9" t="s">
        <v>8</v>
      </c>
      <c r="B26" s="450" t="s">
        <v>159</v>
      </c>
      <c r="C26" s="468"/>
      <c r="D26" s="468"/>
    </row>
    <row r="27" spans="1:4" customFormat="1" ht="15" customHeight="1" x14ac:dyDescent="0.2">
      <c r="A27" s="13" t="s">
        <v>9</v>
      </c>
      <c r="B27" s="461" t="s">
        <v>458</v>
      </c>
      <c r="C27" s="467"/>
      <c r="D27" s="467"/>
    </row>
    <row r="28" spans="1:4" customFormat="1" ht="15" customHeight="1" x14ac:dyDescent="0.2">
      <c r="A28" s="12" t="s">
        <v>10</v>
      </c>
      <c r="B28" s="471" t="s">
        <v>399</v>
      </c>
      <c r="C28" s="487"/>
      <c r="D28" s="487"/>
    </row>
  </sheetData>
  <mergeCells count="7">
    <mergeCell ref="B28:D28"/>
    <mergeCell ref="B2:D2"/>
    <mergeCell ref="B3:B4"/>
    <mergeCell ref="C3:C4"/>
    <mergeCell ref="B26:D26"/>
    <mergeCell ref="B27:D27"/>
    <mergeCell ref="D3:D4"/>
  </mergeCells>
  <hyperlinks>
    <hyperlink ref="B28" r:id="rId1" display="http://www.observatorioemigracao.pt/np4/1291"/>
    <hyperlink ref="D1" location="Indice!A1" display="[índice Ç]"/>
    <hyperlink ref="B26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3" width="30.83203125" style="115" customWidth="1"/>
    <col min="4" max="4" width="30.83203125" style="2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257"/>
      <c r="D1" s="7" t="s">
        <v>5</v>
      </c>
      <c r="H1" s="2"/>
      <c r="I1" s="2"/>
      <c r="J1" s="2"/>
      <c r="K1" s="2"/>
    </row>
    <row r="2" spans="1:11" ht="80.099999999999994" customHeight="1" thickBot="1" x14ac:dyDescent="0.25">
      <c r="B2" s="463" t="s">
        <v>456</v>
      </c>
      <c r="C2" s="486"/>
      <c r="D2" s="486"/>
    </row>
    <row r="3" spans="1:11" ht="30" customHeight="1" x14ac:dyDescent="0.2">
      <c r="A3"/>
      <c r="B3" s="528" t="s">
        <v>246</v>
      </c>
      <c r="C3" s="526" t="s">
        <v>383</v>
      </c>
      <c r="D3" s="515" t="s">
        <v>384</v>
      </c>
    </row>
    <row r="4" spans="1:11" ht="30" customHeight="1" x14ac:dyDescent="0.2">
      <c r="A4"/>
      <c r="B4" s="519" t="s">
        <v>258</v>
      </c>
      <c r="C4" s="530">
        <v>3.54</v>
      </c>
      <c r="D4" s="531">
        <v>3.56</v>
      </c>
    </row>
    <row r="5" spans="1:11" customFormat="1" ht="15" customHeight="1" x14ac:dyDescent="0.2">
      <c r="B5" s="364" t="s">
        <v>248</v>
      </c>
      <c r="C5" s="107">
        <v>3</v>
      </c>
      <c r="D5" s="107">
        <v>3.11</v>
      </c>
    </row>
    <row r="6" spans="1:11" customFormat="1" ht="15" customHeight="1" x14ac:dyDescent="0.2">
      <c r="B6" s="25" t="s">
        <v>377</v>
      </c>
      <c r="C6" s="84">
        <v>2.89</v>
      </c>
      <c r="D6" s="84">
        <v>2.96</v>
      </c>
    </row>
    <row r="7" spans="1:11" customFormat="1" ht="15" customHeight="1" x14ac:dyDescent="0.2">
      <c r="A7" s="2"/>
      <c r="B7" s="365" t="s">
        <v>252</v>
      </c>
      <c r="C7" s="85">
        <v>2.77</v>
      </c>
      <c r="D7" s="85">
        <v>2.78</v>
      </c>
    </row>
    <row r="8" spans="1:11" customFormat="1" ht="15" customHeight="1" x14ac:dyDescent="0.2">
      <c r="A8" s="2"/>
      <c r="B8" s="25" t="s">
        <v>256</v>
      </c>
      <c r="C8" s="84">
        <v>2.64</v>
      </c>
      <c r="D8" s="84">
        <v>2.67</v>
      </c>
    </row>
    <row r="9" spans="1:11" customFormat="1" ht="15" customHeight="1" x14ac:dyDescent="0.2">
      <c r="A9" s="2"/>
      <c r="B9" s="365" t="s">
        <v>375</v>
      </c>
      <c r="C9" s="85">
        <v>2.62</v>
      </c>
      <c r="D9" s="85">
        <v>2.62</v>
      </c>
    </row>
    <row r="10" spans="1:11" customFormat="1" ht="15" customHeight="1" x14ac:dyDescent="0.2">
      <c r="A10" s="2"/>
      <c r="B10" s="25" t="s">
        <v>261</v>
      </c>
      <c r="C10" s="84">
        <v>2.62</v>
      </c>
      <c r="D10" s="84">
        <v>2.61</v>
      </c>
    </row>
    <row r="11" spans="1:11" customFormat="1" ht="15" customHeight="1" x14ac:dyDescent="0.2">
      <c r="A11" s="12"/>
      <c r="B11" s="365" t="s">
        <v>376</v>
      </c>
      <c r="C11" s="85">
        <v>2.57</v>
      </c>
      <c r="D11" s="85">
        <v>2.62</v>
      </c>
    </row>
    <row r="12" spans="1:11" customFormat="1" ht="15" customHeight="1" x14ac:dyDescent="0.2">
      <c r="A12" s="2"/>
      <c r="B12" s="25" t="s">
        <v>255</v>
      </c>
      <c r="C12" s="84">
        <v>2.5</v>
      </c>
      <c r="D12" s="84">
        <v>2.5</v>
      </c>
    </row>
    <row r="13" spans="1:11" customFormat="1" ht="15" customHeight="1" x14ac:dyDescent="0.2">
      <c r="A13" s="2"/>
      <c r="B13" s="365" t="s">
        <v>265</v>
      </c>
      <c r="C13" s="85">
        <v>2.4900000000000002</v>
      </c>
      <c r="D13" s="85">
        <v>2.5</v>
      </c>
    </row>
    <row r="14" spans="1:11" customFormat="1" ht="15" customHeight="1" x14ac:dyDescent="0.2">
      <c r="A14" s="2"/>
      <c r="B14" s="25" t="s">
        <v>253</v>
      </c>
      <c r="C14" s="84">
        <v>2.42</v>
      </c>
      <c r="D14" s="84">
        <v>2.48</v>
      </c>
    </row>
    <row r="15" spans="1:11" customFormat="1" ht="15" customHeight="1" x14ac:dyDescent="0.2">
      <c r="A15" s="2"/>
      <c r="B15" s="26" t="s">
        <v>0</v>
      </c>
      <c r="C15" s="52">
        <v>2.41</v>
      </c>
      <c r="D15" s="52">
        <v>2.4300000000000002</v>
      </c>
    </row>
    <row r="16" spans="1:11" customFormat="1" ht="15" customHeight="1" x14ac:dyDescent="0.2">
      <c r="A16" s="2"/>
      <c r="B16" s="25" t="s">
        <v>254</v>
      </c>
      <c r="C16" s="84">
        <v>2.41</v>
      </c>
      <c r="D16" s="84">
        <v>2.41</v>
      </c>
    </row>
    <row r="17" spans="1:4" customFormat="1" ht="15" customHeight="1" x14ac:dyDescent="0.2">
      <c r="A17" s="2"/>
      <c r="B17" s="365" t="s">
        <v>257</v>
      </c>
      <c r="C17" s="85">
        <v>2.36</v>
      </c>
      <c r="D17" s="85">
        <v>2.36</v>
      </c>
    </row>
    <row r="18" spans="1:4" customFormat="1" ht="15" customHeight="1" x14ac:dyDescent="0.2">
      <c r="A18" s="2"/>
      <c r="B18" s="25" t="s">
        <v>250</v>
      </c>
      <c r="C18" s="84">
        <v>2.35</v>
      </c>
      <c r="D18" s="84">
        <v>2.3199999999999998</v>
      </c>
    </row>
    <row r="19" spans="1:4" customFormat="1" ht="15" customHeight="1" x14ac:dyDescent="0.2">
      <c r="A19" s="2"/>
      <c r="B19" s="26" t="s">
        <v>262</v>
      </c>
      <c r="C19" s="52">
        <v>2.29</v>
      </c>
      <c r="D19" s="52">
        <v>2.23</v>
      </c>
    </row>
    <row r="20" spans="1:4" customFormat="1" ht="15" customHeight="1" x14ac:dyDescent="0.2">
      <c r="A20" s="2"/>
      <c r="B20" s="25" t="s">
        <v>263</v>
      </c>
      <c r="C20" s="84">
        <v>2.2799999999999998</v>
      </c>
      <c r="D20" s="84">
        <v>2.33</v>
      </c>
    </row>
    <row r="21" spans="1:4" customFormat="1" ht="15" customHeight="1" x14ac:dyDescent="0.2">
      <c r="A21" s="2"/>
      <c r="B21" s="365" t="s">
        <v>249</v>
      </c>
      <c r="C21" s="85">
        <v>2.2000000000000002</v>
      </c>
      <c r="D21" s="85">
        <v>2.2000000000000002</v>
      </c>
    </row>
    <row r="22" spans="1:4" customFormat="1" ht="15" customHeight="1" x14ac:dyDescent="0.2">
      <c r="A22" s="2"/>
      <c r="B22" s="25" t="s">
        <v>251</v>
      </c>
      <c r="C22" s="84">
        <v>2.19</v>
      </c>
      <c r="D22" s="84">
        <v>2.19</v>
      </c>
    </row>
    <row r="23" spans="1:4" customFormat="1" ht="15" customHeight="1" x14ac:dyDescent="0.2">
      <c r="A23" s="2"/>
      <c r="B23" s="364" t="s">
        <v>259</v>
      </c>
      <c r="C23" s="107">
        <v>2.15</v>
      </c>
      <c r="D23" s="107">
        <v>2.13</v>
      </c>
    </row>
    <row r="24" spans="1:4" customFormat="1" ht="15" customHeight="1" thickBot="1" x14ac:dyDescent="0.25">
      <c r="A24" s="2"/>
      <c r="B24" s="312" t="s">
        <v>266</v>
      </c>
      <c r="C24" s="108">
        <v>2.15</v>
      </c>
      <c r="D24" s="108">
        <v>2.14</v>
      </c>
    </row>
    <row r="26" spans="1:4" customFormat="1" ht="45" customHeight="1" x14ac:dyDescent="0.2">
      <c r="A26" s="9" t="s">
        <v>8</v>
      </c>
      <c r="B26" s="450" t="s">
        <v>159</v>
      </c>
      <c r="C26" s="468"/>
      <c r="D26" s="468"/>
    </row>
    <row r="27" spans="1:4" customFormat="1" ht="15" customHeight="1" x14ac:dyDescent="0.2">
      <c r="A27" s="13" t="s">
        <v>9</v>
      </c>
      <c r="B27" s="461" t="s">
        <v>458</v>
      </c>
      <c r="C27" s="467"/>
      <c r="D27" s="467"/>
    </row>
    <row r="28" spans="1:4" customFormat="1" ht="15" customHeight="1" x14ac:dyDescent="0.2">
      <c r="A28" s="12" t="s">
        <v>10</v>
      </c>
      <c r="B28" s="471" t="s">
        <v>399</v>
      </c>
      <c r="C28" s="487"/>
      <c r="D28" s="487"/>
    </row>
  </sheetData>
  <mergeCells count="7">
    <mergeCell ref="B28:D28"/>
    <mergeCell ref="B2:D2"/>
    <mergeCell ref="B3:B4"/>
    <mergeCell ref="C3:C4"/>
    <mergeCell ref="B26:D26"/>
    <mergeCell ref="B27:D27"/>
    <mergeCell ref="D3:D4"/>
  </mergeCells>
  <hyperlinks>
    <hyperlink ref="B28" r:id="rId1" display="http://www.observatorioemigracao.pt/np4/1291"/>
    <hyperlink ref="D1" location="Indice!A1" display="[índice Ç]"/>
    <hyperlink ref="B26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M89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4" customWidth="1"/>
    <col min="5" max="5" width="15.83203125" style="132" customWidth="1"/>
    <col min="6" max="7" width="15.83203125" style="115" customWidth="1"/>
    <col min="8" max="16384" width="12.83203125" style="2"/>
  </cols>
  <sheetData>
    <row r="1" spans="1:13" ht="30" customHeight="1" x14ac:dyDescent="0.2">
      <c r="A1" s="3" t="s">
        <v>3</v>
      </c>
      <c r="B1" s="4" t="s">
        <v>4</v>
      </c>
      <c r="C1" s="4"/>
      <c r="D1" s="5"/>
      <c r="E1" s="130"/>
      <c r="F1" s="123"/>
      <c r="G1" s="129" t="s">
        <v>5</v>
      </c>
    </row>
    <row r="2" spans="1:13" ht="45" customHeight="1" thickBot="1" x14ac:dyDescent="0.25">
      <c r="B2" s="463" t="s">
        <v>91</v>
      </c>
      <c r="C2" s="464"/>
      <c r="D2" s="464"/>
      <c r="E2" s="464"/>
      <c r="F2" s="464"/>
      <c r="G2" s="464"/>
      <c r="H2" s="32"/>
      <c r="I2" s="8"/>
    </row>
    <row r="3" spans="1:13" customFormat="1" ht="49.5" customHeight="1" x14ac:dyDescent="0.2">
      <c r="B3" s="215" t="s">
        <v>1</v>
      </c>
      <c r="C3" s="216" t="s">
        <v>0</v>
      </c>
      <c r="D3" s="216" t="s">
        <v>83</v>
      </c>
      <c r="E3" s="217" t="s">
        <v>14</v>
      </c>
      <c r="F3" s="218" t="s">
        <v>84</v>
      </c>
      <c r="G3" s="218" t="s">
        <v>90</v>
      </c>
      <c r="H3" s="33"/>
    </row>
    <row r="4" spans="1:13" s="166" customFormat="1" ht="15" customHeight="1" x14ac:dyDescent="0.2">
      <c r="B4" s="305">
        <v>2007</v>
      </c>
      <c r="C4" s="329">
        <v>1221</v>
      </c>
      <c r="D4" s="329">
        <v>853</v>
      </c>
      <c r="E4" s="330">
        <v>368</v>
      </c>
      <c r="F4" s="331">
        <v>2.3179347826086958</v>
      </c>
      <c r="G4" s="332">
        <v>19.924934725848566</v>
      </c>
      <c r="H4" s="188"/>
    </row>
    <row r="5" spans="1:13" s="166" customFormat="1" ht="15" customHeight="1" x14ac:dyDescent="0.2">
      <c r="B5" s="42">
        <v>2008</v>
      </c>
      <c r="C5" s="333">
        <v>1220</v>
      </c>
      <c r="D5" s="333">
        <v>878</v>
      </c>
      <c r="E5" s="334">
        <v>342</v>
      </c>
      <c r="F5" s="205">
        <v>2.5672514619883042</v>
      </c>
      <c r="G5" s="335">
        <v>18.76923076923077</v>
      </c>
    </row>
    <row r="6" spans="1:13" s="166" customFormat="1" ht="15" customHeight="1" x14ac:dyDescent="0.2">
      <c r="B6" s="305">
        <v>2009</v>
      </c>
      <c r="C6" s="329">
        <v>1393</v>
      </c>
      <c r="D6" s="329">
        <v>966</v>
      </c>
      <c r="E6" s="330">
        <v>427</v>
      </c>
      <c r="F6" s="331">
        <v>2.262295081967213</v>
      </c>
      <c r="G6" s="332">
        <v>18.94980274792545</v>
      </c>
    </row>
    <row r="7" spans="1:13" s="166" customFormat="1" ht="15" customHeight="1" x14ac:dyDescent="0.2">
      <c r="B7" s="42">
        <v>2010</v>
      </c>
      <c r="C7" s="333">
        <v>1305</v>
      </c>
      <c r="D7" s="333">
        <v>902</v>
      </c>
      <c r="E7" s="334">
        <v>403</v>
      </c>
      <c r="F7" s="205">
        <v>2.2382133995037221</v>
      </c>
      <c r="G7" s="335">
        <v>17.982637453493176</v>
      </c>
    </row>
    <row r="8" spans="1:13" s="166" customFormat="1" ht="15" customHeight="1" x14ac:dyDescent="0.2">
      <c r="B8" s="305">
        <v>2011</v>
      </c>
      <c r="C8" s="329">
        <v>1434</v>
      </c>
      <c r="D8" s="329">
        <v>1003</v>
      </c>
      <c r="E8" s="330">
        <v>431</v>
      </c>
      <c r="F8" s="331">
        <v>2.3271461716937356</v>
      </c>
      <c r="G8" s="332">
        <v>15.866342111086523</v>
      </c>
      <c r="M8" s="307"/>
    </row>
    <row r="9" spans="1:13" s="166" customFormat="1" ht="15" customHeight="1" x14ac:dyDescent="0.2">
      <c r="B9" s="42">
        <v>2012</v>
      </c>
      <c r="C9" s="333">
        <v>1498</v>
      </c>
      <c r="D9" s="333">
        <v>1034</v>
      </c>
      <c r="E9" s="334">
        <v>464</v>
      </c>
      <c r="F9" s="205">
        <v>2.228448275862069</v>
      </c>
      <c r="G9" s="335">
        <v>11.88040288682687</v>
      </c>
    </row>
    <row r="10" spans="1:13" s="166" customFormat="1" ht="15" customHeight="1" x14ac:dyDescent="0.2">
      <c r="B10" s="305">
        <v>2013</v>
      </c>
      <c r="C10" s="329">
        <v>1793</v>
      </c>
      <c r="D10" s="329">
        <v>1312</v>
      </c>
      <c r="E10" s="330">
        <v>481</v>
      </c>
      <c r="F10" s="331">
        <v>2.7276507276507278</v>
      </c>
      <c r="G10" s="332">
        <v>12.370636125293224</v>
      </c>
    </row>
    <row r="11" spans="1:13" s="166" customFormat="1" ht="15" customHeight="1" x14ac:dyDescent="0.2">
      <c r="B11" s="42">
        <v>2014</v>
      </c>
      <c r="C11" s="333">
        <v>1722</v>
      </c>
      <c r="D11" s="333">
        <v>1142</v>
      </c>
      <c r="E11" s="334">
        <v>580</v>
      </c>
      <c r="F11" s="205">
        <v>1.9689655172413794</v>
      </c>
      <c r="G11" s="335">
        <v>14.39678956608979</v>
      </c>
    </row>
    <row r="12" spans="1:13" s="166" customFormat="1" ht="15" customHeight="1" thickBot="1" x14ac:dyDescent="0.25">
      <c r="B12" s="306">
        <v>2015</v>
      </c>
      <c r="C12" s="336">
        <v>1685</v>
      </c>
      <c r="D12" s="336">
        <v>1243</v>
      </c>
      <c r="E12" s="337">
        <v>442</v>
      </c>
      <c r="F12" s="338">
        <v>2.8122171945701355</v>
      </c>
      <c r="G12" s="339">
        <v>15.815656091608785</v>
      </c>
    </row>
    <row r="13" spans="1:13" customFormat="1" ht="15" customHeight="1" x14ac:dyDescent="0.2">
      <c r="B13" s="10"/>
      <c r="C13" s="11"/>
      <c r="D13" s="11"/>
      <c r="E13" s="131"/>
      <c r="F13" s="128"/>
      <c r="G13" s="128"/>
    </row>
    <row r="14" spans="1:13" customFormat="1" ht="75" customHeight="1" x14ac:dyDescent="0.2">
      <c r="A14" s="9" t="s">
        <v>8</v>
      </c>
      <c r="B14" s="470" t="s">
        <v>92</v>
      </c>
      <c r="C14" s="451"/>
      <c r="D14" s="451"/>
      <c r="E14" s="451"/>
      <c r="F14" s="451"/>
      <c r="G14" s="451"/>
    </row>
    <row r="15" spans="1:13" customFormat="1" ht="15" customHeight="1" x14ac:dyDescent="0.2">
      <c r="A15" s="13" t="s">
        <v>9</v>
      </c>
      <c r="B15" s="442" t="s">
        <v>458</v>
      </c>
      <c r="D15" s="35"/>
      <c r="E15" s="133"/>
      <c r="F15" s="124"/>
      <c r="G15" s="124"/>
      <c r="H15" s="29"/>
    </row>
    <row r="16" spans="1:13" customFormat="1" ht="15" customHeight="1" x14ac:dyDescent="0.2">
      <c r="A16" s="12" t="s">
        <v>10</v>
      </c>
      <c r="B16" s="469" t="s">
        <v>399</v>
      </c>
      <c r="C16" s="467"/>
      <c r="D16" s="467"/>
      <c r="E16" s="467"/>
      <c r="F16" s="467"/>
      <c r="G16" s="467"/>
      <c r="H16" s="30"/>
    </row>
    <row r="17" spans="4:7" customFormat="1" ht="15" customHeight="1" x14ac:dyDescent="0.2">
      <c r="D17" s="35"/>
      <c r="E17" s="133"/>
      <c r="F17" s="124"/>
      <c r="G17" s="124"/>
    </row>
    <row r="18" spans="4:7" customFormat="1" ht="15" customHeight="1" x14ac:dyDescent="0.2">
      <c r="D18" s="35"/>
      <c r="E18" s="133"/>
      <c r="F18" s="124"/>
      <c r="G18" s="124"/>
    </row>
    <row r="19" spans="4:7" customFormat="1" ht="15" customHeight="1" x14ac:dyDescent="0.2">
      <c r="D19" s="35"/>
      <c r="E19" s="133"/>
      <c r="F19" s="124"/>
      <c r="G19" s="124"/>
    </row>
    <row r="20" spans="4:7" customFormat="1" ht="15" customHeight="1" x14ac:dyDescent="0.2">
      <c r="D20" s="35"/>
      <c r="E20" s="133"/>
      <c r="F20" s="124"/>
      <c r="G20" s="124"/>
    </row>
    <row r="21" spans="4:7" customFormat="1" ht="15" customHeight="1" x14ac:dyDescent="0.2">
      <c r="D21" s="35"/>
      <c r="E21" s="133"/>
      <c r="F21" s="124"/>
      <c r="G21" s="124"/>
    </row>
    <row r="22" spans="4:7" customFormat="1" ht="15" customHeight="1" x14ac:dyDescent="0.2">
      <c r="D22" s="35"/>
      <c r="E22" s="133"/>
      <c r="F22" s="124"/>
      <c r="G22" s="124"/>
    </row>
    <row r="23" spans="4:7" customFormat="1" ht="15" customHeight="1" x14ac:dyDescent="0.2">
      <c r="D23" s="35"/>
      <c r="E23" s="133"/>
      <c r="F23" s="124"/>
      <c r="G23" s="124"/>
    </row>
    <row r="24" spans="4:7" customFormat="1" ht="15" customHeight="1" x14ac:dyDescent="0.2">
      <c r="D24" s="35"/>
      <c r="E24" s="133"/>
      <c r="F24" s="124"/>
      <c r="G24" s="124"/>
    </row>
    <row r="25" spans="4:7" customFormat="1" ht="15" customHeight="1" x14ac:dyDescent="0.2">
      <c r="D25" s="35"/>
      <c r="E25" s="133"/>
      <c r="F25" s="124"/>
      <c r="G25" s="124"/>
    </row>
    <row r="26" spans="4:7" customFormat="1" ht="15" customHeight="1" x14ac:dyDescent="0.2">
      <c r="D26" s="35"/>
      <c r="E26" s="133"/>
      <c r="F26" s="124"/>
      <c r="G26" s="124"/>
    </row>
    <row r="27" spans="4:7" customFormat="1" ht="15" customHeight="1" x14ac:dyDescent="0.2">
      <c r="D27" s="35"/>
      <c r="E27" s="133"/>
      <c r="F27" s="124"/>
      <c r="G27" s="124"/>
    </row>
    <row r="28" spans="4:7" customFormat="1" ht="15" customHeight="1" x14ac:dyDescent="0.2">
      <c r="D28" s="35"/>
      <c r="E28" s="133"/>
      <c r="F28" s="124"/>
      <c r="G28" s="124"/>
    </row>
    <row r="29" spans="4:7" customFormat="1" ht="15" customHeight="1" x14ac:dyDescent="0.2">
      <c r="D29" s="35"/>
      <c r="E29" s="133"/>
      <c r="F29" s="124"/>
      <c r="G29" s="124"/>
    </row>
    <row r="30" spans="4:7" customFormat="1" ht="15" customHeight="1" x14ac:dyDescent="0.2">
      <c r="D30" s="35"/>
      <c r="E30" s="133"/>
      <c r="F30" s="124"/>
      <c r="G30" s="124"/>
    </row>
    <row r="31" spans="4:7" customFormat="1" ht="15" customHeight="1" x14ac:dyDescent="0.2">
      <c r="D31" s="35"/>
      <c r="E31" s="133"/>
      <c r="F31" s="124"/>
      <c r="G31" s="124"/>
    </row>
    <row r="32" spans="4:7" customFormat="1" ht="15" customHeight="1" x14ac:dyDescent="0.2">
      <c r="D32" s="35"/>
      <c r="E32" s="133"/>
      <c r="F32" s="124"/>
      <c r="G32" s="124"/>
    </row>
    <row r="33" spans="4:7" customFormat="1" ht="15" customHeight="1" x14ac:dyDescent="0.2">
      <c r="D33" s="35"/>
      <c r="E33" s="133"/>
      <c r="F33" s="124"/>
      <c r="G33" s="124"/>
    </row>
    <row r="34" spans="4:7" customFormat="1" ht="15" customHeight="1" x14ac:dyDescent="0.2">
      <c r="D34" s="35"/>
      <c r="E34" s="133"/>
      <c r="F34" s="124"/>
      <c r="G34" s="124"/>
    </row>
    <row r="35" spans="4:7" customFormat="1" ht="15" customHeight="1" x14ac:dyDescent="0.2">
      <c r="D35" s="35"/>
      <c r="E35" s="133"/>
      <c r="F35" s="124"/>
      <c r="G35" s="124"/>
    </row>
    <row r="36" spans="4:7" customFormat="1" ht="15" customHeight="1" x14ac:dyDescent="0.2">
      <c r="D36" s="35"/>
      <c r="E36" s="133"/>
      <c r="F36" s="124"/>
      <c r="G36" s="124"/>
    </row>
    <row r="37" spans="4:7" customFormat="1" ht="15" customHeight="1" x14ac:dyDescent="0.2">
      <c r="D37" s="35"/>
      <c r="E37" s="133"/>
      <c r="F37" s="124"/>
      <c r="G37" s="124"/>
    </row>
    <row r="38" spans="4:7" customFormat="1" ht="15" customHeight="1" x14ac:dyDescent="0.2">
      <c r="D38" s="35"/>
      <c r="E38" s="133"/>
      <c r="F38" s="124"/>
      <c r="G38" s="124"/>
    </row>
    <row r="39" spans="4:7" customFormat="1" ht="15" customHeight="1" x14ac:dyDescent="0.2">
      <c r="D39" s="35"/>
      <c r="E39" s="133"/>
      <c r="F39" s="124"/>
      <c r="G39" s="124"/>
    </row>
    <row r="40" spans="4:7" customFormat="1" ht="15" customHeight="1" x14ac:dyDescent="0.2">
      <c r="D40" s="35"/>
      <c r="E40" s="133"/>
      <c r="F40" s="124"/>
      <c r="G40" s="124"/>
    </row>
    <row r="41" spans="4:7" customFormat="1" ht="15" customHeight="1" x14ac:dyDescent="0.2">
      <c r="D41" s="35"/>
      <c r="E41" s="133"/>
      <c r="F41" s="124"/>
      <c r="G41" s="124"/>
    </row>
    <row r="42" spans="4:7" customFormat="1" ht="15" customHeight="1" x14ac:dyDescent="0.2">
      <c r="D42" s="35"/>
      <c r="E42" s="133"/>
      <c r="F42" s="124"/>
      <c r="G42" s="124"/>
    </row>
    <row r="43" spans="4:7" customFormat="1" ht="15" customHeight="1" x14ac:dyDescent="0.2">
      <c r="D43" s="35"/>
      <c r="E43" s="133"/>
      <c r="F43" s="124"/>
      <c r="G43" s="124"/>
    </row>
    <row r="44" spans="4:7" customFormat="1" ht="15" customHeight="1" x14ac:dyDescent="0.2">
      <c r="D44" s="35"/>
      <c r="E44" s="133"/>
      <c r="F44" s="124"/>
      <c r="G44" s="124"/>
    </row>
    <row r="45" spans="4:7" customFormat="1" ht="15" customHeight="1" x14ac:dyDescent="0.2">
      <c r="D45" s="35"/>
      <c r="E45" s="133"/>
      <c r="F45" s="124"/>
      <c r="G45" s="124"/>
    </row>
    <row r="46" spans="4:7" customFormat="1" ht="15" customHeight="1" x14ac:dyDescent="0.2">
      <c r="D46" s="35"/>
      <c r="E46" s="133"/>
      <c r="F46" s="124"/>
      <c r="G46" s="124"/>
    </row>
    <row r="47" spans="4:7" customFormat="1" ht="15" customHeight="1" x14ac:dyDescent="0.2">
      <c r="D47" s="35"/>
      <c r="E47" s="133"/>
      <c r="F47" s="124"/>
      <c r="G47" s="124"/>
    </row>
    <row r="48" spans="4:7" customFormat="1" ht="15" customHeight="1" x14ac:dyDescent="0.2">
      <c r="D48" s="35"/>
      <c r="E48" s="133"/>
      <c r="F48" s="124"/>
      <c r="G48" s="124"/>
    </row>
    <row r="49" spans="4:7" customFormat="1" ht="15" customHeight="1" x14ac:dyDescent="0.2">
      <c r="D49" s="35"/>
      <c r="E49" s="133"/>
      <c r="F49" s="124"/>
      <c r="G49" s="124"/>
    </row>
    <row r="50" spans="4:7" customFormat="1" ht="15" customHeight="1" x14ac:dyDescent="0.2">
      <c r="D50" s="35"/>
      <c r="E50" s="133"/>
      <c r="F50" s="124"/>
      <c r="G50" s="124"/>
    </row>
    <row r="51" spans="4:7" customFormat="1" ht="15" customHeight="1" x14ac:dyDescent="0.2">
      <c r="D51" s="35"/>
      <c r="E51" s="133"/>
      <c r="F51" s="124"/>
      <c r="G51" s="124"/>
    </row>
    <row r="52" spans="4:7" customFormat="1" ht="15" customHeight="1" x14ac:dyDescent="0.2">
      <c r="D52" s="35"/>
      <c r="E52" s="133"/>
      <c r="F52" s="124"/>
      <c r="G52" s="124"/>
    </row>
    <row r="53" spans="4:7" customFormat="1" ht="15" customHeight="1" x14ac:dyDescent="0.2">
      <c r="D53" s="35"/>
      <c r="E53" s="133"/>
      <c r="F53" s="124"/>
      <c r="G53" s="124"/>
    </row>
    <row r="54" spans="4:7" customFormat="1" ht="15" customHeight="1" x14ac:dyDescent="0.2">
      <c r="D54" s="35"/>
      <c r="E54" s="133"/>
      <c r="F54" s="124"/>
      <c r="G54" s="124"/>
    </row>
    <row r="55" spans="4:7" customFormat="1" ht="15" customHeight="1" x14ac:dyDescent="0.2">
      <c r="D55" s="35"/>
      <c r="E55" s="133"/>
      <c r="F55" s="124"/>
      <c r="G55" s="124"/>
    </row>
    <row r="56" spans="4:7" customFormat="1" ht="15" customHeight="1" x14ac:dyDescent="0.2">
      <c r="D56" s="35"/>
      <c r="E56" s="133"/>
      <c r="F56" s="124"/>
      <c r="G56" s="124"/>
    </row>
    <row r="57" spans="4:7" customFormat="1" ht="15" customHeight="1" x14ac:dyDescent="0.2">
      <c r="D57" s="35"/>
      <c r="E57" s="133"/>
      <c r="F57" s="124"/>
      <c r="G57" s="124"/>
    </row>
    <row r="58" spans="4:7" customFormat="1" ht="15" customHeight="1" x14ac:dyDescent="0.2">
      <c r="D58" s="35"/>
      <c r="E58" s="133"/>
      <c r="F58" s="124"/>
      <c r="G58" s="124"/>
    </row>
    <row r="59" spans="4:7" customFormat="1" ht="15" customHeight="1" x14ac:dyDescent="0.2">
      <c r="D59" s="35"/>
      <c r="E59" s="133"/>
      <c r="F59" s="124"/>
      <c r="G59" s="124"/>
    </row>
    <row r="60" spans="4:7" customFormat="1" ht="15" customHeight="1" x14ac:dyDescent="0.2">
      <c r="D60" s="35"/>
      <c r="E60" s="133"/>
      <c r="F60" s="124"/>
      <c r="G60" s="124"/>
    </row>
    <row r="61" spans="4:7" customFormat="1" ht="15" customHeight="1" x14ac:dyDescent="0.2">
      <c r="D61" s="35"/>
      <c r="E61" s="133"/>
      <c r="F61" s="124"/>
      <c r="G61" s="124"/>
    </row>
    <row r="62" spans="4:7" customFormat="1" ht="15" customHeight="1" x14ac:dyDescent="0.2">
      <c r="D62" s="35"/>
      <c r="E62" s="133"/>
      <c r="F62" s="124"/>
      <c r="G62" s="124"/>
    </row>
    <row r="63" spans="4:7" customFormat="1" ht="15" customHeight="1" x14ac:dyDescent="0.2">
      <c r="D63" s="35"/>
      <c r="E63" s="133"/>
      <c r="F63" s="124"/>
      <c r="G63" s="124"/>
    </row>
    <row r="64" spans="4:7" customFormat="1" ht="15" customHeight="1" x14ac:dyDescent="0.2">
      <c r="D64" s="35"/>
      <c r="E64" s="133"/>
      <c r="F64" s="124"/>
      <c r="G64" s="124"/>
    </row>
    <row r="65" spans="4:7" customFormat="1" ht="15" customHeight="1" x14ac:dyDescent="0.2">
      <c r="D65" s="35"/>
      <c r="E65" s="133"/>
      <c r="F65" s="124"/>
      <c r="G65" s="124"/>
    </row>
    <row r="66" spans="4:7" customFormat="1" ht="15" customHeight="1" x14ac:dyDescent="0.2">
      <c r="D66" s="35"/>
      <c r="E66" s="133"/>
      <c r="F66" s="124"/>
      <c r="G66" s="124"/>
    </row>
    <row r="67" spans="4:7" customFormat="1" ht="15" customHeight="1" x14ac:dyDescent="0.2">
      <c r="D67" s="35"/>
      <c r="E67" s="133"/>
      <c r="F67" s="124"/>
      <c r="G67" s="124"/>
    </row>
    <row r="68" spans="4:7" customFormat="1" ht="15" customHeight="1" x14ac:dyDescent="0.2">
      <c r="D68" s="35"/>
      <c r="E68" s="133"/>
      <c r="F68" s="124"/>
      <c r="G68" s="124"/>
    </row>
    <row r="69" spans="4:7" customFormat="1" ht="15" customHeight="1" x14ac:dyDescent="0.2">
      <c r="D69" s="35"/>
      <c r="E69" s="133"/>
      <c r="F69" s="124"/>
      <c r="G69" s="124"/>
    </row>
    <row r="70" spans="4:7" customFormat="1" ht="15" customHeight="1" x14ac:dyDescent="0.2">
      <c r="D70" s="35"/>
      <c r="E70" s="133"/>
      <c r="F70" s="124"/>
      <c r="G70" s="124"/>
    </row>
    <row r="71" spans="4:7" customFormat="1" ht="15" customHeight="1" x14ac:dyDescent="0.2">
      <c r="D71" s="35"/>
      <c r="E71" s="133"/>
      <c r="F71" s="124"/>
      <c r="G71" s="124"/>
    </row>
    <row r="72" spans="4:7" customFormat="1" ht="15" customHeight="1" x14ac:dyDescent="0.2">
      <c r="D72" s="35"/>
      <c r="E72" s="133"/>
      <c r="F72" s="124"/>
      <c r="G72" s="124"/>
    </row>
    <row r="73" spans="4:7" customFormat="1" ht="15" customHeight="1" x14ac:dyDescent="0.2">
      <c r="D73" s="35"/>
      <c r="E73" s="133"/>
      <c r="F73" s="124"/>
      <c r="G73" s="124"/>
    </row>
    <row r="74" spans="4:7" customFormat="1" ht="15" customHeight="1" x14ac:dyDescent="0.2">
      <c r="D74" s="35"/>
      <c r="E74" s="133"/>
      <c r="F74" s="124"/>
      <c r="G74" s="124"/>
    </row>
    <row r="75" spans="4:7" customFormat="1" ht="15" customHeight="1" x14ac:dyDescent="0.2">
      <c r="D75" s="35"/>
      <c r="E75" s="133"/>
      <c r="F75" s="124"/>
      <c r="G75" s="124"/>
    </row>
    <row r="76" spans="4:7" customFormat="1" ht="15" customHeight="1" x14ac:dyDescent="0.2">
      <c r="D76" s="35"/>
      <c r="E76" s="133"/>
      <c r="F76" s="124"/>
      <c r="G76" s="124"/>
    </row>
    <row r="77" spans="4:7" customFormat="1" ht="15" customHeight="1" x14ac:dyDescent="0.2">
      <c r="D77" s="35"/>
      <c r="E77" s="133"/>
      <c r="F77" s="124"/>
      <c r="G77" s="124"/>
    </row>
    <row r="78" spans="4:7" customFormat="1" ht="15" customHeight="1" x14ac:dyDescent="0.2">
      <c r="D78" s="35"/>
      <c r="E78" s="133"/>
      <c r="F78" s="124"/>
      <c r="G78" s="124"/>
    </row>
    <row r="79" spans="4:7" customFormat="1" ht="15" customHeight="1" x14ac:dyDescent="0.2">
      <c r="D79" s="35"/>
      <c r="E79" s="133"/>
      <c r="F79" s="124"/>
      <c r="G79" s="124"/>
    </row>
    <row r="80" spans="4:7" customFormat="1" ht="15" customHeight="1" x14ac:dyDescent="0.2">
      <c r="D80" s="35"/>
      <c r="E80" s="133"/>
      <c r="F80" s="124"/>
      <c r="G80" s="124"/>
    </row>
    <row r="81" spans="2:7" customFormat="1" ht="15" customHeight="1" x14ac:dyDescent="0.2">
      <c r="D81" s="35"/>
      <c r="E81" s="133"/>
      <c r="F81" s="124"/>
      <c r="G81" s="124"/>
    </row>
    <row r="82" spans="2:7" customFormat="1" ht="15" customHeight="1" x14ac:dyDescent="0.2">
      <c r="D82" s="35"/>
      <c r="E82" s="133"/>
      <c r="F82" s="124"/>
      <c r="G82" s="124"/>
    </row>
    <row r="83" spans="2:7" customFormat="1" ht="15" customHeight="1" x14ac:dyDescent="0.2">
      <c r="D83" s="35"/>
      <c r="E83" s="133"/>
      <c r="F83" s="124"/>
      <c r="G83" s="124"/>
    </row>
    <row r="84" spans="2:7" customFormat="1" ht="15" customHeight="1" x14ac:dyDescent="0.2">
      <c r="D84" s="35"/>
      <c r="E84" s="133"/>
      <c r="F84" s="124"/>
      <c r="G84" s="124"/>
    </row>
    <row r="85" spans="2:7" customFormat="1" ht="15" customHeight="1" x14ac:dyDescent="0.2">
      <c r="D85" s="35"/>
      <c r="E85" s="133"/>
      <c r="F85" s="124"/>
      <c r="G85" s="124"/>
    </row>
    <row r="86" spans="2:7" customFormat="1" ht="15" customHeight="1" x14ac:dyDescent="0.2">
      <c r="D86" s="35"/>
      <c r="E86" s="133"/>
      <c r="F86" s="124"/>
      <c r="G86" s="124"/>
    </row>
    <row r="87" spans="2:7" customFormat="1" ht="15" customHeight="1" x14ac:dyDescent="0.2">
      <c r="B87" s="1"/>
      <c r="C87" s="1"/>
      <c r="D87" s="34"/>
      <c r="E87" s="132"/>
      <c r="F87" s="115"/>
      <c r="G87" s="115"/>
    </row>
    <row r="88" spans="2:7" customFormat="1" ht="15" customHeight="1" x14ac:dyDescent="0.2">
      <c r="B88" s="1"/>
      <c r="C88" s="1"/>
      <c r="D88" s="34"/>
      <c r="E88" s="132"/>
      <c r="F88" s="115"/>
      <c r="G88" s="115"/>
    </row>
    <row r="89" spans="2:7" customFormat="1" ht="15" customHeight="1" x14ac:dyDescent="0.2">
      <c r="B89" s="1"/>
      <c r="C89" s="1"/>
      <c r="D89" s="34"/>
      <c r="E89" s="132"/>
      <c r="F89" s="115"/>
      <c r="G89" s="115"/>
    </row>
  </sheetData>
  <mergeCells count="3">
    <mergeCell ref="B16:G16"/>
    <mergeCell ref="B14:G14"/>
    <mergeCell ref="B2:G2"/>
  </mergeCells>
  <hyperlinks>
    <hyperlink ref="B14" r:id="rId1" display="http://www.observatorioemigracao.pt/np4/1291"/>
    <hyperlink ref="G1" location="Indice!A1" display="[índice Ç]"/>
    <hyperlink ref="B16" r:id="rId2"/>
  </hyperlink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2" customWidth="1"/>
    <col min="3" max="4" width="15.83203125" style="115" customWidth="1"/>
    <col min="12" max="16384" width="12.83203125" style="2"/>
  </cols>
  <sheetData>
    <row r="1" spans="1:11" ht="30" customHeight="1" x14ac:dyDescent="0.2">
      <c r="A1" s="3" t="s">
        <v>3</v>
      </c>
      <c r="B1" s="275" t="s">
        <v>4</v>
      </c>
      <c r="C1" s="195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169</v>
      </c>
      <c r="C2" s="486"/>
      <c r="D2" s="486"/>
    </row>
    <row r="3" spans="1:11" ht="30" customHeight="1" x14ac:dyDescent="0.2">
      <c r="A3"/>
      <c r="B3" s="53" t="s">
        <v>246</v>
      </c>
      <c r="C3" s="185" t="s">
        <v>385</v>
      </c>
      <c r="D3" s="440" t="s">
        <v>61</v>
      </c>
    </row>
    <row r="4" spans="1:11" customFormat="1" ht="15" customHeight="1" x14ac:dyDescent="0.2">
      <c r="B4" s="364" t="s">
        <v>386</v>
      </c>
      <c r="C4" s="231">
        <v>1033.0999999999999</v>
      </c>
      <c r="D4" s="231">
        <v>31.165344354279163</v>
      </c>
    </row>
    <row r="5" spans="1:11" customFormat="1" ht="15" customHeight="1" x14ac:dyDescent="0.2">
      <c r="B5" s="25" t="s">
        <v>387</v>
      </c>
      <c r="C5" s="193">
        <v>842.3</v>
      </c>
      <c r="D5" s="193">
        <v>25.409514615825511</v>
      </c>
    </row>
    <row r="6" spans="1:11" customFormat="1" ht="15" customHeight="1" x14ac:dyDescent="0.2">
      <c r="A6" s="2"/>
      <c r="B6" s="365" t="s">
        <v>2</v>
      </c>
      <c r="C6" s="192">
        <v>256.3</v>
      </c>
      <c r="D6" s="192">
        <v>7.7317566140758398</v>
      </c>
    </row>
    <row r="7" spans="1:11" customFormat="1" ht="15" customHeight="1" x14ac:dyDescent="0.2">
      <c r="A7" s="2"/>
      <c r="B7" s="25" t="s">
        <v>388</v>
      </c>
      <c r="C7" s="193">
        <v>255</v>
      </c>
      <c r="D7" s="193">
        <v>7.6925397447886814</v>
      </c>
    </row>
    <row r="8" spans="1:11" customFormat="1" ht="15" customHeight="1" x14ac:dyDescent="0.2">
      <c r="A8" s="2"/>
      <c r="B8" s="365" t="s">
        <v>389</v>
      </c>
      <c r="C8" s="192">
        <v>218.2</v>
      </c>
      <c r="D8" s="192">
        <v>6.5824006757368245</v>
      </c>
    </row>
    <row r="9" spans="1:11" customFormat="1" ht="15" customHeight="1" x14ac:dyDescent="0.2">
      <c r="A9" s="2"/>
      <c r="B9" s="25" t="s">
        <v>390</v>
      </c>
      <c r="C9" s="193">
        <v>215.6</v>
      </c>
      <c r="D9" s="193">
        <v>6.5039669371625086</v>
      </c>
    </row>
    <row r="10" spans="1:11" customFormat="1" ht="15" customHeight="1" x14ac:dyDescent="0.2">
      <c r="A10" s="12"/>
      <c r="B10" s="365" t="s">
        <v>262</v>
      </c>
      <c r="C10" s="192">
        <v>127.2</v>
      </c>
      <c r="D10" s="192">
        <v>3.8372198256357661</v>
      </c>
    </row>
    <row r="11" spans="1:11" customFormat="1" ht="15" customHeight="1" x14ac:dyDescent="0.2">
      <c r="A11" s="2"/>
      <c r="B11" s="25" t="s">
        <v>391</v>
      </c>
      <c r="C11" s="193">
        <v>114.5</v>
      </c>
      <c r="D11" s="193">
        <v>3.4541011795227607</v>
      </c>
    </row>
    <row r="12" spans="1:11" customFormat="1" ht="15" customHeight="1" x14ac:dyDescent="0.2">
      <c r="A12" s="2"/>
      <c r="B12" s="365" t="s">
        <v>352</v>
      </c>
      <c r="C12" s="192">
        <v>71.900000000000006</v>
      </c>
      <c r="D12" s="192">
        <v>2.1689945398051225</v>
      </c>
    </row>
    <row r="13" spans="1:11" customFormat="1" ht="15" customHeight="1" x14ac:dyDescent="0.2">
      <c r="A13" s="2"/>
      <c r="B13" s="25" t="s">
        <v>392</v>
      </c>
      <c r="C13" s="193">
        <v>66.599999999999994</v>
      </c>
      <c r="D13" s="193">
        <v>2.0091103804036319</v>
      </c>
    </row>
    <row r="14" spans="1:11" customFormat="1" ht="15" customHeight="1" x14ac:dyDescent="0.2">
      <c r="A14" s="2"/>
      <c r="B14" s="26" t="s">
        <v>263</v>
      </c>
      <c r="C14" s="46">
        <v>42.8</v>
      </c>
      <c r="D14" s="46">
        <v>1.291140004223355</v>
      </c>
    </row>
    <row r="15" spans="1:11" customFormat="1" ht="15" customHeight="1" x14ac:dyDescent="0.2">
      <c r="A15" s="2"/>
      <c r="B15" s="25" t="s">
        <v>393</v>
      </c>
      <c r="C15" s="193">
        <v>32.5</v>
      </c>
      <c r="D15" s="193">
        <v>0.98042173217894946</v>
      </c>
    </row>
    <row r="16" spans="1:11" customFormat="1" ht="15" customHeight="1" x14ac:dyDescent="0.2">
      <c r="A16" s="2"/>
      <c r="B16" s="365" t="s">
        <v>394</v>
      </c>
      <c r="C16" s="192">
        <v>20</v>
      </c>
      <c r="D16" s="192">
        <v>0.6033364505716613</v>
      </c>
    </row>
    <row r="17" spans="1:4" customFormat="1" ht="15" customHeight="1" x14ac:dyDescent="0.2">
      <c r="A17" s="2"/>
      <c r="B17" s="25" t="s">
        <v>395</v>
      </c>
      <c r="C17" s="193">
        <v>8.6</v>
      </c>
      <c r="D17" s="193">
        <v>0.2594346737458143</v>
      </c>
    </row>
    <row r="18" spans="1:4" customFormat="1" ht="15" customHeight="1" x14ac:dyDescent="0.2">
      <c r="A18" s="2"/>
      <c r="B18" s="364" t="s">
        <v>396</v>
      </c>
      <c r="C18" s="231">
        <v>6.5</v>
      </c>
      <c r="D18" s="231">
        <v>0.19608434643578992</v>
      </c>
    </row>
    <row r="19" spans="1:4" customFormat="1" ht="15" customHeight="1" x14ac:dyDescent="0.2">
      <c r="A19" s="2"/>
      <c r="B19" s="25" t="s">
        <v>250</v>
      </c>
      <c r="C19" s="193">
        <v>4.0999999999999996</v>
      </c>
      <c r="D19" s="193">
        <v>0.12368397236719056</v>
      </c>
    </row>
    <row r="20" spans="1:4" customFormat="1" ht="15" customHeight="1" thickBot="1" x14ac:dyDescent="0.25">
      <c r="A20" s="2"/>
      <c r="B20" s="391" t="s">
        <v>0</v>
      </c>
      <c r="C20" s="296">
        <v>3314.9</v>
      </c>
      <c r="D20" s="296">
        <v>100</v>
      </c>
    </row>
    <row r="22" spans="1:4" customFormat="1" ht="45" customHeight="1" x14ac:dyDescent="0.2">
      <c r="A22" s="9" t="s">
        <v>8</v>
      </c>
      <c r="B22" s="450" t="s">
        <v>170</v>
      </c>
      <c r="C22" s="468"/>
      <c r="D22" s="468"/>
    </row>
    <row r="23" spans="1:4" customFormat="1" ht="15" customHeight="1" x14ac:dyDescent="0.2">
      <c r="A23" s="13" t="s">
        <v>9</v>
      </c>
      <c r="B23" s="461" t="s">
        <v>458</v>
      </c>
      <c r="C23" s="467"/>
      <c r="D23" s="467"/>
    </row>
    <row r="24" spans="1:4" customFormat="1" ht="15" customHeight="1" x14ac:dyDescent="0.2">
      <c r="A24" s="12" t="s">
        <v>10</v>
      </c>
      <c r="B24" s="471" t="s">
        <v>399</v>
      </c>
      <c r="C24" s="487"/>
      <c r="D24" s="487"/>
    </row>
  </sheetData>
  <mergeCells count="4">
    <mergeCell ref="B24:D24"/>
    <mergeCell ref="B2:D2"/>
    <mergeCell ref="B22:D22"/>
    <mergeCell ref="B23:D23"/>
  </mergeCells>
  <hyperlinks>
    <hyperlink ref="B24" r:id="rId1" display="http://www.observatorioemigracao.pt/np4/1291"/>
    <hyperlink ref="D1" location="Indice!A1" display="[índice Ç]"/>
    <hyperlink ref="B22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46" customWidth="1"/>
    <col min="3" max="4" width="30.83203125" style="115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195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171</v>
      </c>
      <c r="C2" s="486"/>
      <c r="D2" s="486"/>
    </row>
    <row r="3" spans="1:11" ht="35.1" customHeight="1" x14ac:dyDescent="0.2">
      <c r="A3"/>
      <c r="B3" s="53" t="s">
        <v>1</v>
      </c>
      <c r="C3" s="235" t="s">
        <v>397</v>
      </c>
      <c r="D3" s="235" t="s">
        <v>398</v>
      </c>
    </row>
    <row r="4" spans="1:11" customFormat="1" ht="15" customHeight="1" x14ac:dyDescent="0.2">
      <c r="B4" s="364">
        <v>1996</v>
      </c>
      <c r="C4" s="107">
        <v>258.5</v>
      </c>
      <c r="D4" s="107">
        <v>9.442922374429223</v>
      </c>
    </row>
    <row r="5" spans="1:11" customFormat="1" ht="15" customHeight="1" x14ac:dyDescent="0.2">
      <c r="B5" s="25">
        <v>1997</v>
      </c>
      <c r="C5" s="84">
        <v>246.4</v>
      </c>
      <c r="D5" s="84">
        <v>8.4021005251312832</v>
      </c>
    </row>
    <row r="6" spans="1:11" customFormat="1" ht="15" customHeight="1" x14ac:dyDescent="0.2">
      <c r="A6" s="2"/>
      <c r="B6" s="365">
        <v>1998</v>
      </c>
      <c r="C6" s="85">
        <v>221</v>
      </c>
      <c r="D6" s="85">
        <v>7.3268574080827502</v>
      </c>
    </row>
    <row r="7" spans="1:11" customFormat="1" ht="15" customHeight="1" x14ac:dyDescent="0.2">
      <c r="A7" s="2"/>
      <c r="B7" s="25">
        <v>1999</v>
      </c>
      <c r="C7" s="84">
        <v>243.4</v>
      </c>
      <c r="D7" s="84">
        <v>7.7970336675529373</v>
      </c>
    </row>
    <row r="8" spans="1:11" customFormat="1" ht="15" customHeight="1" x14ac:dyDescent="0.2">
      <c r="A8" s="2"/>
      <c r="B8" s="365">
        <v>2000</v>
      </c>
      <c r="C8" s="85">
        <v>277.8</v>
      </c>
      <c r="D8" s="85">
        <v>8.0333130910037305</v>
      </c>
    </row>
    <row r="9" spans="1:11" customFormat="1" ht="15" customHeight="1" x14ac:dyDescent="0.2">
      <c r="A9" s="2"/>
      <c r="B9" s="25">
        <v>2001</v>
      </c>
      <c r="C9" s="84">
        <v>325.2</v>
      </c>
      <c r="D9" s="84">
        <v>8.7026332691072579</v>
      </c>
    </row>
    <row r="10" spans="1:11" customFormat="1" ht="15" customHeight="1" x14ac:dyDescent="0.2">
      <c r="A10" s="12"/>
      <c r="B10" s="365">
        <v>2002</v>
      </c>
      <c r="C10" s="85">
        <v>205.8</v>
      </c>
      <c r="D10" s="85">
        <v>7.3033109762589161</v>
      </c>
    </row>
    <row r="11" spans="1:11" customFormat="1" ht="15" customHeight="1" x14ac:dyDescent="0.2">
      <c r="A11" s="2"/>
      <c r="B11" s="25">
        <v>2003</v>
      </c>
      <c r="C11" s="84">
        <v>205.6</v>
      </c>
      <c r="D11" s="84">
        <v>8.4476949626099103</v>
      </c>
    </row>
    <row r="12" spans="1:11" customFormat="1" ht="15" customHeight="1" x14ac:dyDescent="0.2">
      <c r="A12" s="2"/>
      <c r="B12" s="365">
        <v>2004</v>
      </c>
      <c r="C12" s="85">
        <v>178.8</v>
      </c>
      <c r="D12" s="85">
        <v>7.3212677094423073</v>
      </c>
    </row>
    <row r="13" spans="1:11" customFormat="1" ht="15" customHeight="1" x14ac:dyDescent="0.2">
      <c r="A13" s="2"/>
      <c r="B13" s="25">
        <v>2005</v>
      </c>
      <c r="C13" s="84">
        <v>164.5</v>
      </c>
      <c r="D13" s="84">
        <v>7.2237835938872301</v>
      </c>
    </row>
    <row r="14" spans="1:11" customFormat="1" ht="15" customHeight="1" x14ac:dyDescent="0.2">
      <c r="A14" s="2"/>
      <c r="B14" s="26">
        <v>2006</v>
      </c>
      <c r="C14" s="52">
        <v>168.9</v>
      </c>
      <c r="D14" s="52">
        <v>6.9784737429244306</v>
      </c>
    </row>
    <row r="15" spans="1:11" customFormat="1" ht="15" customHeight="1" x14ac:dyDescent="0.2">
      <c r="A15" s="2"/>
      <c r="B15" s="25">
        <v>2007</v>
      </c>
      <c r="C15" s="84">
        <v>170.6</v>
      </c>
      <c r="D15" s="84">
        <v>6.5909442126410127</v>
      </c>
    </row>
    <row r="16" spans="1:11" customFormat="1" ht="15" customHeight="1" x14ac:dyDescent="0.2">
      <c r="A16" s="2"/>
      <c r="B16" s="365">
        <v>2008</v>
      </c>
      <c r="C16" s="85">
        <v>147.69999999999999</v>
      </c>
      <c r="D16" s="85">
        <v>5.9443796031714093</v>
      </c>
    </row>
    <row r="17" spans="1:4" customFormat="1" ht="15" customHeight="1" x14ac:dyDescent="0.2">
      <c r="A17" s="2"/>
      <c r="B17" s="25">
        <v>2009</v>
      </c>
      <c r="C17" s="84">
        <v>120.9</v>
      </c>
      <c r="D17" s="84">
        <v>5.2982163986151889</v>
      </c>
    </row>
    <row r="18" spans="1:4" customFormat="1" ht="15" customHeight="1" x14ac:dyDescent="0.2">
      <c r="A18" s="2"/>
      <c r="B18" s="26">
        <v>2010</v>
      </c>
      <c r="C18" s="52">
        <v>120.4</v>
      </c>
      <c r="D18" s="52">
        <v>4.9631064759470709</v>
      </c>
    </row>
    <row r="19" spans="1:4" customFormat="1" ht="15" customHeight="1" x14ac:dyDescent="0.2">
      <c r="A19" s="2"/>
      <c r="B19" s="25">
        <v>2011</v>
      </c>
      <c r="C19" s="84">
        <v>113.4</v>
      </c>
      <c r="D19" s="84">
        <v>4.6657066447233078</v>
      </c>
    </row>
    <row r="20" spans="1:4" customFormat="1" ht="15" customHeight="1" x14ac:dyDescent="0.2">
      <c r="A20" s="2"/>
      <c r="B20" s="365">
        <v>2012</v>
      </c>
      <c r="C20" s="85">
        <v>172.9</v>
      </c>
      <c r="D20" s="85">
        <v>6.2884160756501188</v>
      </c>
    </row>
    <row r="21" spans="1:4" customFormat="1" ht="15" customHeight="1" x14ac:dyDescent="0.2">
      <c r="A21" s="2"/>
      <c r="B21" s="25">
        <v>2013</v>
      </c>
      <c r="C21" s="84">
        <v>197.3</v>
      </c>
      <c r="D21" s="84">
        <v>6.5422110219510579</v>
      </c>
    </row>
    <row r="22" spans="1:4" customFormat="1" ht="15" customHeight="1" x14ac:dyDescent="0.2">
      <c r="A22" s="2"/>
      <c r="B22" s="364">
        <v>2014</v>
      </c>
      <c r="C22" s="107">
        <v>196.2</v>
      </c>
      <c r="D22" s="107">
        <v>6.4102982977750189</v>
      </c>
    </row>
    <row r="23" spans="1:4" customFormat="1" ht="15" customHeight="1" thickBot="1" x14ac:dyDescent="0.25">
      <c r="A23" s="2"/>
      <c r="B23" s="312">
        <v>2015</v>
      </c>
      <c r="C23" s="108">
        <v>256.3</v>
      </c>
      <c r="D23" s="108">
        <v>7.7317566140758398</v>
      </c>
    </row>
    <row r="25" spans="1:4" customFormat="1" ht="45" customHeight="1" x14ac:dyDescent="0.2">
      <c r="A25" s="9" t="s">
        <v>8</v>
      </c>
      <c r="B25" s="450" t="s">
        <v>170</v>
      </c>
      <c r="C25" s="468"/>
      <c r="D25" s="468"/>
    </row>
    <row r="26" spans="1:4" customFormat="1" ht="15" customHeight="1" x14ac:dyDescent="0.2">
      <c r="A26" s="13" t="s">
        <v>9</v>
      </c>
      <c r="B26" s="461" t="s">
        <v>458</v>
      </c>
      <c r="C26" s="467"/>
      <c r="D26" s="467"/>
    </row>
    <row r="27" spans="1:4" customFormat="1" ht="15" customHeight="1" x14ac:dyDescent="0.2">
      <c r="A27" s="12" t="s">
        <v>10</v>
      </c>
      <c r="B27" s="471" t="s">
        <v>399</v>
      </c>
      <c r="C27" s="487"/>
      <c r="D27" s="487"/>
    </row>
  </sheetData>
  <mergeCells count="4">
    <mergeCell ref="B27:D27"/>
    <mergeCell ref="B2:D2"/>
    <mergeCell ref="B25:D25"/>
    <mergeCell ref="B26:D26"/>
  </mergeCells>
  <hyperlinks>
    <hyperlink ref="B27" r:id="rId1" display="http://www.observatorioemigracao.pt/np4/1291"/>
    <hyperlink ref="D1" location="Indice!A1" display="[índice Ç]"/>
    <hyperlink ref="B25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75" customHeight="1" x14ac:dyDescent="0.2">
      <c r="A20" s="9" t="s">
        <v>8</v>
      </c>
      <c r="B20" s="450" t="s">
        <v>81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F22"/>
    <mergeCell ref="B20:F20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GO_2_3?operation=sprachwechsel&amp;option=en / Themes / 12 Population / 127 Migration /12711 Migration statistics /12711-0001 Migration between Germany and 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443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1" t="s">
        <v>82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87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85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GO_2_3?operation=sprachwechsel&amp;option=en Themes / 12 Population / 125 Naturalisation of foreigners, foreigners / 12521 Statistics of foreigners / 12521-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G9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88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89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GO_2_3?operation=sprachwechsel&amp;option=en Themes / 12 Population / 125 Naturalisation of foreigners, foreigners / 12521 Statistics of foreigners / 12521-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93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 FC073727B84570D27DFB5A9FAD933C7A. tomcat_GO_2_3?operation=sprachwechsel&amp;option=en Themes / 12 Population / 125 Naturalisation of foreigners, foreigners / 12521 Statistics of foreigners / 1252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94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1" t="s">
        <v>95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99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97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 GO_2_3?operation=sprachwechsel&amp;option=en Themes / 12 Population / 125 Naturalisation of foreigners, foreigners / 12521 Statistics of foreigners / 1252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445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100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 GO_2_3?operation=sprachwechsel&amp;option=en Themes / 12 Population / 125 Naturalisation of foreigners, foreigners / 12521 Statistics of foreigners / 1252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H129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46" customWidth="1"/>
    <col min="3" max="3" width="15.83203125" style="147" customWidth="1"/>
    <col min="4" max="5" width="15.83203125" style="132" customWidth="1"/>
    <col min="6" max="6" width="15.83203125" style="137" customWidth="1"/>
    <col min="7" max="16384" width="12.83203125" style="2"/>
  </cols>
  <sheetData>
    <row r="1" spans="1:8" ht="30" customHeight="1" x14ac:dyDescent="0.2">
      <c r="A1" s="3" t="s">
        <v>3</v>
      </c>
      <c r="B1" s="4" t="s">
        <v>4</v>
      </c>
      <c r="C1" s="134"/>
      <c r="D1" s="143"/>
      <c r="E1" s="123"/>
      <c r="F1" s="129" t="s">
        <v>5</v>
      </c>
    </row>
    <row r="2" spans="1:8" ht="45" customHeight="1" thickBot="1" x14ac:dyDescent="0.25">
      <c r="B2" s="465" t="s">
        <v>96</v>
      </c>
      <c r="C2" s="466"/>
      <c r="D2" s="466"/>
      <c r="E2" s="466"/>
      <c r="F2" s="466"/>
      <c r="G2" s="32"/>
      <c r="H2" s="8"/>
    </row>
    <row r="3" spans="1:8" customFormat="1" ht="30" customHeight="1" x14ac:dyDescent="0.2">
      <c r="B3" s="49" t="s">
        <v>1</v>
      </c>
      <c r="C3" s="135" t="s">
        <v>0</v>
      </c>
      <c r="D3" s="135" t="s">
        <v>13</v>
      </c>
      <c r="E3" s="135" t="s">
        <v>14</v>
      </c>
      <c r="F3" s="136" t="s">
        <v>84</v>
      </c>
      <c r="G3" s="33"/>
    </row>
    <row r="4" spans="1:8" customFormat="1" ht="15" customHeight="1" x14ac:dyDescent="0.2">
      <c r="B4" s="94">
        <v>1967</v>
      </c>
      <c r="C4" s="104">
        <v>23996</v>
      </c>
      <c r="D4" s="104">
        <v>17547</v>
      </c>
      <c r="E4" s="104">
        <v>6449</v>
      </c>
      <c r="F4" s="138">
        <v>2.7208869592184834</v>
      </c>
    </row>
    <row r="5" spans="1:8" customFormat="1" ht="15" customHeight="1" x14ac:dyDescent="0.2">
      <c r="B5" s="42">
        <v>1968</v>
      </c>
      <c r="C5" s="75">
        <v>26889</v>
      </c>
      <c r="D5" s="75">
        <v>18669</v>
      </c>
      <c r="E5" s="75">
        <v>8220</v>
      </c>
      <c r="F5" s="139">
        <v>2.2711678832116786</v>
      </c>
    </row>
    <row r="6" spans="1:8" customFormat="1" ht="15" customHeight="1" x14ac:dyDescent="0.2">
      <c r="B6" s="10">
        <v>1969</v>
      </c>
      <c r="C6" s="54">
        <v>37474</v>
      </c>
      <c r="D6" s="54">
        <v>24633</v>
      </c>
      <c r="E6" s="54">
        <v>12841</v>
      </c>
      <c r="F6" s="140">
        <v>1.9183085429483686</v>
      </c>
    </row>
    <row r="7" spans="1:8" customFormat="1" ht="15" customHeight="1" x14ac:dyDescent="0.2">
      <c r="B7" s="42">
        <v>1970</v>
      </c>
      <c r="C7" s="75">
        <v>54386</v>
      </c>
      <c r="D7" s="75">
        <v>35241</v>
      </c>
      <c r="E7" s="75">
        <v>19145</v>
      </c>
      <c r="F7" s="139">
        <v>1.8407417080177593</v>
      </c>
    </row>
    <row r="8" spans="1:8" customFormat="1" ht="15" customHeight="1" x14ac:dyDescent="0.2">
      <c r="B8" s="10">
        <v>1971</v>
      </c>
      <c r="C8" s="54">
        <v>75241</v>
      </c>
      <c r="D8" s="54">
        <v>48050</v>
      </c>
      <c r="E8" s="54">
        <v>27191</v>
      </c>
      <c r="F8" s="140">
        <v>1.7671288293920782</v>
      </c>
    </row>
    <row r="9" spans="1:8" customFormat="1" ht="15" customHeight="1" x14ac:dyDescent="0.2">
      <c r="B9" s="42">
        <v>1972</v>
      </c>
      <c r="C9" s="75">
        <v>84671</v>
      </c>
      <c r="D9" s="75">
        <v>53279</v>
      </c>
      <c r="E9" s="75">
        <v>31392</v>
      </c>
      <c r="F9" s="139">
        <v>1.6972158511722732</v>
      </c>
    </row>
    <row r="10" spans="1:8" customFormat="1" ht="15" customHeight="1" x14ac:dyDescent="0.2">
      <c r="B10" s="10">
        <v>1973</v>
      </c>
      <c r="C10" s="54">
        <v>111969</v>
      </c>
      <c r="D10" s="54">
        <v>69407</v>
      </c>
      <c r="E10" s="54">
        <v>42562</v>
      </c>
      <c r="F10" s="140">
        <v>1.6307269395235187</v>
      </c>
    </row>
    <row r="11" spans="1:8" customFormat="1" ht="15" customHeight="1" x14ac:dyDescent="0.2">
      <c r="B11" s="42">
        <v>1974</v>
      </c>
      <c r="C11" s="75">
        <v>121533</v>
      </c>
      <c r="D11" s="75">
        <v>74198</v>
      </c>
      <c r="E11" s="75">
        <v>47335</v>
      </c>
      <c r="F11" s="139">
        <v>1.5675081863314673</v>
      </c>
    </row>
    <row r="12" spans="1:8" customFormat="1" ht="15" customHeight="1" x14ac:dyDescent="0.2">
      <c r="B12" s="10">
        <v>1975</v>
      </c>
      <c r="C12" s="54">
        <v>118536</v>
      </c>
      <c r="D12" s="54">
        <v>68007</v>
      </c>
      <c r="E12" s="54">
        <v>50529</v>
      </c>
      <c r="F12" s="140">
        <v>1.345900374042629</v>
      </c>
    </row>
    <row r="13" spans="1:8" customFormat="1" ht="15" customHeight="1" x14ac:dyDescent="0.2">
      <c r="B13" s="42">
        <v>1976</v>
      </c>
      <c r="C13" s="75">
        <v>113720</v>
      </c>
      <c r="D13" s="75">
        <v>63455</v>
      </c>
      <c r="E13" s="75">
        <v>50265</v>
      </c>
      <c r="F13" s="139">
        <v>1.262409231075301</v>
      </c>
    </row>
    <row r="14" spans="1:8" customFormat="1" ht="15" customHeight="1" x14ac:dyDescent="0.2">
      <c r="B14" s="10">
        <v>1977</v>
      </c>
      <c r="C14" s="54">
        <v>110977</v>
      </c>
      <c r="D14" s="54">
        <v>61077</v>
      </c>
      <c r="E14" s="54">
        <v>49900</v>
      </c>
      <c r="F14" s="140">
        <v>1.2239879759519039</v>
      </c>
    </row>
    <row r="15" spans="1:8" customFormat="1" ht="15" customHeight="1" x14ac:dyDescent="0.2">
      <c r="B15" s="42">
        <v>1978</v>
      </c>
      <c r="C15" s="75">
        <v>109924</v>
      </c>
      <c r="D15" s="75">
        <v>59888</v>
      </c>
      <c r="E15" s="75">
        <v>50036</v>
      </c>
      <c r="F15" s="139">
        <v>1.1968982332720441</v>
      </c>
    </row>
    <row r="16" spans="1:8" customFormat="1" ht="15" customHeight="1" x14ac:dyDescent="0.2">
      <c r="B16" s="10">
        <v>1979</v>
      </c>
      <c r="C16" s="54">
        <v>109843</v>
      </c>
      <c r="D16" s="54">
        <v>59416</v>
      </c>
      <c r="E16" s="54">
        <v>50427</v>
      </c>
      <c r="F16" s="140">
        <v>1.1782576794177722</v>
      </c>
    </row>
    <row r="17" spans="2:6" customFormat="1" ht="15" customHeight="1" x14ac:dyDescent="0.2">
      <c r="B17" s="42">
        <v>1980</v>
      </c>
      <c r="C17" s="75">
        <v>112270</v>
      </c>
      <c r="D17" s="75">
        <v>60456</v>
      </c>
      <c r="E17" s="75">
        <v>51814</v>
      </c>
      <c r="F17" s="139">
        <v>1.1667888987532327</v>
      </c>
    </row>
    <row r="18" spans="2:6" customFormat="1" ht="15" customHeight="1" x14ac:dyDescent="0.2">
      <c r="B18" s="10">
        <v>1981</v>
      </c>
      <c r="C18" s="54">
        <v>109417</v>
      </c>
      <c r="D18" s="54">
        <v>58687</v>
      </c>
      <c r="E18" s="54">
        <v>50730</v>
      </c>
      <c r="F18" s="140">
        <v>1.1568499901438991</v>
      </c>
    </row>
    <row r="19" spans="2:6" customFormat="1" ht="15" customHeight="1" x14ac:dyDescent="0.2">
      <c r="B19" s="42">
        <v>1982</v>
      </c>
      <c r="C19" s="75">
        <v>106005</v>
      </c>
      <c r="D19" s="75">
        <v>56716</v>
      </c>
      <c r="E19" s="75">
        <v>49289</v>
      </c>
      <c r="F19" s="139">
        <v>1.1506827081093145</v>
      </c>
    </row>
    <row r="20" spans="2:6" customFormat="1" ht="15" customHeight="1" x14ac:dyDescent="0.2">
      <c r="B20" s="10">
        <v>1983</v>
      </c>
      <c r="C20" s="54">
        <v>99529</v>
      </c>
      <c r="D20" s="54">
        <v>53279</v>
      </c>
      <c r="E20" s="54">
        <v>46250</v>
      </c>
      <c r="F20" s="140">
        <v>1.1519783783783784</v>
      </c>
    </row>
    <row r="21" spans="2:6" customFormat="1" ht="15" customHeight="1" x14ac:dyDescent="0.2">
      <c r="B21" s="42">
        <v>1984</v>
      </c>
      <c r="C21" s="75">
        <v>82991</v>
      </c>
      <c r="D21" s="75">
        <v>44418</v>
      </c>
      <c r="E21" s="75">
        <v>38573</v>
      </c>
      <c r="F21" s="139">
        <v>1.1515308635574106</v>
      </c>
    </row>
    <row r="22" spans="2:6" customFormat="1" ht="15" customHeight="1" x14ac:dyDescent="0.2">
      <c r="B22" s="10">
        <v>1985</v>
      </c>
      <c r="C22" s="54">
        <v>77046</v>
      </c>
      <c r="D22" s="54">
        <v>41150</v>
      </c>
      <c r="E22" s="54">
        <v>35896</v>
      </c>
      <c r="F22" s="140">
        <v>1.1463672832627592</v>
      </c>
    </row>
    <row r="23" spans="2:6" customFormat="1" ht="15" customHeight="1" x14ac:dyDescent="0.2">
      <c r="B23" s="42">
        <v>1986</v>
      </c>
      <c r="C23" s="75">
        <v>78198</v>
      </c>
      <c r="D23" s="75">
        <v>41632</v>
      </c>
      <c r="E23" s="75">
        <v>36566</v>
      </c>
      <c r="F23" s="139">
        <v>1.1385440026253897</v>
      </c>
    </row>
    <row r="24" spans="2:6" customFormat="1" ht="15" customHeight="1" x14ac:dyDescent="0.2">
      <c r="B24" s="10">
        <v>1987</v>
      </c>
      <c r="C24" s="54">
        <v>79171</v>
      </c>
      <c r="D24" s="54">
        <v>41953</v>
      </c>
      <c r="E24" s="54">
        <v>37218</v>
      </c>
      <c r="F24" s="140">
        <v>1.1272233865333978</v>
      </c>
    </row>
    <row r="25" spans="2:6" customFormat="1" ht="15" customHeight="1" x14ac:dyDescent="0.2">
      <c r="B25" s="42">
        <v>1988</v>
      </c>
      <c r="C25" s="75">
        <v>71068</v>
      </c>
      <c r="D25" s="75">
        <v>36629</v>
      </c>
      <c r="E25" s="75">
        <v>34439</v>
      </c>
      <c r="F25" s="139">
        <v>1.0635906965939776</v>
      </c>
    </row>
    <row r="26" spans="2:6" customFormat="1" ht="15" customHeight="1" x14ac:dyDescent="0.2">
      <c r="B26" s="10">
        <v>1989</v>
      </c>
      <c r="C26" s="54">
        <v>74890</v>
      </c>
      <c r="D26" s="54">
        <v>39127</v>
      </c>
      <c r="E26" s="54">
        <v>35763</v>
      </c>
      <c r="F26" s="140">
        <v>1.0940636971171323</v>
      </c>
    </row>
    <row r="27" spans="2:6" customFormat="1" ht="15" customHeight="1" x14ac:dyDescent="0.2">
      <c r="B27" s="42">
        <v>1990</v>
      </c>
      <c r="C27" s="75">
        <v>85511</v>
      </c>
      <c r="D27" s="75">
        <v>45945</v>
      </c>
      <c r="E27" s="75">
        <v>39566</v>
      </c>
      <c r="F27" s="139">
        <v>1.1612242834757114</v>
      </c>
    </row>
    <row r="28" spans="2:6" customFormat="1" ht="15" customHeight="1" x14ac:dyDescent="0.2">
      <c r="B28" s="10">
        <v>1991</v>
      </c>
      <c r="C28" s="54">
        <v>92991</v>
      </c>
      <c r="D28" s="54">
        <v>50398</v>
      </c>
      <c r="E28" s="54">
        <v>42593</v>
      </c>
      <c r="F28" s="140">
        <v>1.1832460732984293</v>
      </c>
    </row>
    <row r="29" spans="2:6" customFormat="1" ht="15" customHeight="1" x14ac:dyDescent="0.2">
      <c r="B29" s="42">
        <v>1992</v>
      </c>
      <c r="C29" s="75">
        <v>98918</v>
      </c>
      <c r="D29" s="75">
        <v>53595</v>
      </c>
      <c r="E29" s="75">
        <v>45323</v>
      </c>
      <c r="F29" s="139">
        <v>1.1825121902786664</v>
      </c>
    </row>
    <row r="30" spans="2:6" customFormat="1" ht="15" customHeight="1" x14ac:dyDescent="0.2">
      <c r="B30" s="10">
        <v>1993</v>
      </c>
      <c r="C30" s="54">
        <v>105572</v>
      </c>
      <c r="D30" s="54">
        <v>58358</v>
      </c>
      <c r="E30" s="54">
        <v>47214</v>
      </c>
      <c r="F30" s="140">
        <v>1.2360316855170077</v>
      </c>
    </row>
    <row r="31" spans="2:6" customFormat="1" ht="15" customHeight="1" x14ac:dyDescent="0.2">
      <c r="B31" s="42">
        <v>1994</v>
      </c>
      <c r="C31" s="75">
        <v>117536</v>
      </c>
      <c r="D31" s="75">
        <v>68404</v>
      </c>
      <c r="E31" s="75">
        <v>49132</v>
      </c>
      <c r="F31" s="139">
        <v>1.3922494504599854</v>
      </c>
    </row>
    <row r="32" spans="2:6" customFormat="1" ht="15" customHeight="1" x14ac:dyDescent="0.2">
      <c r="B32" s="10">
        <v>1995</v>
      </c>
      <c r="C32" s="54">
        <v>125131</v>
      </c>
      <c r="D32" s="54">
        <v>73714</v>
      </c>
      <c r="E32" s="54">
        <v>51417</v>
      </c>
      <c r="F32" s="140">
        <v>1.4336503491063266</v>
      </c>
    </row>
    <row r="33" spans="2:6" customFormat="1" ht="15" customHeight="1" x14ac:dyDescent="0.2">
      <c r="B33" s="42">
        <v>1996</v>
      </c>
      <c r="C33" s="75">
        <v>130842</v>
      </c>
      <c r="D33" s="75">
        <v>77373</v>
      </c>
      <c r="E33" s="75">
        <v>53469</v>
      </c>
      <c r="F33" s="139">
        <v>1.4470627840430903</v>
      </c>
    </row>
    <row r="34" spans="2:6" customFormat="1" ht="15" customHeight="1" x14ac:dyDescent="0.2">
      <c r="B34" s="10">
        <v>1997</v>
      </c>
      <c r="C34" s="54">
        <v>132314</v>
      </c>
      <c r="D34" s="54">
        <v>77518</v>
      </c>
      <c r="E34" s="54">
        <v>54796</v>
      </c>
      <c r="F34" s="140">
        <v>1.4146653040367909</v>
      </c>
    </row>
    <row r="35" spans="2:6" customFormat="1" ht="15" customHeight="1" x14ac:dyDescent="0.2">
      <c r="B35" s="42">
        <v>1998</v>
      </c>
      <c r="C35" s="75">
        <v>132578</v>
      </c>
      <c r="D35" s="75">
        <v>76629</v>
      </c>
      <c r="E35" s="75">
        <v>55949</v>
      </c>
      <c r="F35" s="139">
        <v>1.3696223346261773</v>
      </c>
    </row>
    <row r="36" spans="2:6" customFormat="1" ht="15" customHeight="1" x14ac:dyDescent="0.2">
      <c r="B36" s="10">
        <v>1999</v>
      </c>
      <c r="C36" s="54">
        <v>132623</v>
      </c>
      <c r="D36" s="54">
        <v>76117</v>
      </c>
      <c r="E36" s="54">
        <v>56506</v>
      </c>
      <c r="F36" s="140">
        <v>1.3470604891515945</v>
      </c>
    </row>
    <row r="37" spans="2:6" customFormat="1" ht="15" customHeight="1" x14ac:dyDescent="0.2">
      <c r="B37" s="42">
        <v>2000</v>
      </c>
      <c r="C37" s="75">
        <v>133726</v>
      </c>
      <c r="D37" s="75">
        <v>75953</v>
      </c>
      <c r="E37" s="75">
        <v>57773</v>
      </c>
      <c r="F37" s="139">
        <v>1.3146798677582954</v>
      </c>
    </row>
    <row r="38" spans="2:6" customFormat="1" ht="15" customHeight="1" x14ac:dyDescent="0.2">
      <c r="B38" s="10">
        <v>2001</v>
      </c>
      <c r="C38" s="54">
        <v>132625</v>
      </c>
      <c r="D38" s="54">
        <v>74657</v>
      </c>
      <c r="E38" s="54">
        <v>57968</v>
      </c>
      <c r="F38" s="140">
        <v>1.2879002208114823</v>
      </c>
    </row>
    <row r="39" spans="2:6" customFormat="1" ht="15" customHeight="1" x14ac:dyDescent="0.2">
      <c r="B39" s="42">
        <v>2002</v>
      </c>
      <c r="C39" s="75">
        <v>131435</v>
      </c>
      <c r="D39" s="75">
        <v>73434</v>
      </c>
      <c r="E39" s="75">
        <v>58001</v>
      </c>
      <c r="F39" s="139">
        <v>1.2660816192824262</v>
      </c>
    </row>
    <row r="40" spans="2:6" customFormat="1" ht="15" customHeight="1" x14ac:dyDescent="0.2">
      <c r="B40" s="10">
        <v>2003</v>
      </c>
      <c r="C40" s="54">
        <v>130623</v>
      </c>
      <c r="D40" s="54">
        <v>72731</v>
      </c>
      <c r="E40" s="54">
        <v>57892</v>
      </c>
      <c r="F40" s="140">
        <v>1.256322117045533</v>
      </c>
    </row>
    <row r="41" spans="2:6" customFormat="1" ht="15" customHeight="1" x14ac:dyDescent="0.2">
      <c r="B41" s="42">
        <v>2004</v>
      </c>
      <c r="C41" s="75">
        <v>116730</v>
      </c>
      <c r="D41" s="75">
        <v>63828</v>
      </c>
      <c r="E41" s="75">
        <v>52902</v>
      </c>
      <c r="F41" s="139">
        <v>1.20653283429738</v>
      </c>
    </row>
    <row r="42" spans="2:6" customFormat="1" ht="15" customHeight="1" x14ac:dyDescent="0.2">
      <c r="B42" s="10">
        <v>2005</v>
      </c>
      <c r="C42" s="54">
        <v>115606</v>
      </c>
      <c r="D42" s="54">
        <v>62948</v>
      </c>
      <c r="E42" s="54">
        <v>52658</v>
      </c>
      <c r="F42" s="140">
        <v>1.1954119032245814</v>
      </c>
    </row>
    <row r="43" spans="2:6" customFormat="1" ht="15" customHeight="1" x14ac:dyDescent="0.2">
      <c r="B43" s="42">
        <v>2006</v>
      </c>
      <c r="C43" s="75">
        <v>115028</v>
      </c>
      <c r="D43" s="75">
        <v>62598</v>
      </c>
      <c r="E43" s="75">
        <v>52430</v>
      </c>
      <c r="F43" s="139">
        <v>1.1939347701697502</v>
      </c>
    </row>
    <row r="44" spans="2:6" customFormat="1" ht="15" customHeight="1" x14ac:dyDescent="0.2">
      <c r="B44" s="10">
        <v>2007</v>
      </c>
      <c r="C44" s="54">
        <v>114552</v>
      </c>
      <c r="D44" s="54">
        <v>62310</v>
      </c>
      <c r="E44" s="54">
        <v>52242</v>
      </c>
      <c r="F44" s="140">
        <v>1.1927185023544276</v>
      </c>
    </row>
    <row r="45" spans="2:6" customFormat="1" ht="15" customHeight="1" x14ac:dyDescent="0.2">
      <c r="B45" s="42">
        <v>2008</v>
      </c>
      <c r="C45" s="75">
        <v>114451</v>
      </c>
      <c r="D45" s="75">
        <v>62277</v>
      </c>
      <c r="E45" s="75">
        <v>52174</v>
      </c>
      <c r="F45" s="139">
        <v>1.193640510599149</v>
      </c>
    </row>
    <row r="46" spans="2:6" customFormat="1" ht="15" customHeight="1" x14ac:dyDescent="0.2">
      <c r="B46" s="10">
        <v>2009</v>
      </c>
      <c r="C46" s="54">
        <v>113260</v>
      </c>
      <c r="D46" s="54">
        <v>61734</v>
      </c>
      <c r="E46" s="54">
        <v>51526</v>
      </c>
      <c r="F46" s="140">
        <v>1.1981135737297675</v>
      </c>
    </row>
    <row r="47" spans="2:6" customFormat="1" ht="15" customHeight="1" x14ac:dyDescent="0.2">
      <c r="B47" s="42">
        <v>2010</v>
      </c>
      <c r="C47" s="75">
        <v>113208</v>
      </c>
      <c r="D47" s="75">
        <v>61790</v>
      </c>
      <c r="E47" s="75">
        <v>51418</v>
      </c>
      <c r="F47" s="139">
        <v>1.2017192422886926</v>
      </c>
    </row>
    <row r="48" spans="2:6" customFormat="1" ht="15" customHeight="1" x14ac:dyDescent="0.2">
      <c r="B48" s="10">
        <v>2011</v>
      </c>
      <c r="C48" s="54">
        <v>115530</v>
      </c>
      <c r="D48" s="54">
        <v>63370</v>
      </c>
      <c r="E48" s="54">
        <v>52160</v>
      </c>
      <c r="F48" s="140">
        <v>1.2149156441717792</v>
      </c>
    </row>
    <row r="49" spans="1:7" customFormat="1" ht="15" customHeight="1" x14ac:dyDescent="0.2">
      <c r="B49" s="42">
        <v>2012</v>
      </c>
      <c r="C49" s="75">
        <v>120560</v>
      </c>
      <c r="D49" s="75">
        <v>66539</v>
      </c>
      <c r="E49" s="75">
        <v>54021</v>
      </c>
      <c r="F49" s="139">
        <v>1.2317246996538382</v>
      </c>
    </row>
    <row r="50" spans="1:7" customFormat="1" ht="15" customHeight="1" x14ac:dyDescent="0.2">
      <c r="B50" s="10">
        <v>2013</v>
      </c>
      <c r="C50" s="54">
        <v>127368</v>
      </c>
      <c r="D50" s="54">
        <v>70700</v>
      </c>
      <c r="E50" s="54">
        <v>56668</v>
      </c>
      <c r="F50" s="140">
        <v>1.2476177031128679</v>
      </c>
    </row>
    <row r="51" spans="1:7" customFormat="1" ht="15" customHeight="1" x14ac:dyDescent="0.2">
      <c r="B51" s="42">
        <v>2014</v>
      </c>
      <c r="C51" s="75">
        <v>130882</v>
      </c>
      <c r="D51" s="75">
        <v>72373</v>
      </c>
      <c r="E51" s="75">
        <v>58509</v>
      </c>
      <c r="F51" s="139">
        <v>1.2369549983763182</v>
      </c>
    </row>
    <row r="52" spans="1:7" customFormat="1" ht="15" customHeight="1" thickBot="1" x14ac:dyDescent="0.25">
      <c r="B52" s="141">
        <v>2015</v>
      </c>
      <c r="C52" s="148">
        <v>133929</v>
      </c>
      <c r="D52" s="148">
        <v>74038</v>
      </c>
      <c r="E52" s="148">
        <v>59891</v>
      </c>
      <c r="F52" s="142">
        <v>1.2362124526222638</v>
      </c>
    </row>
    <row r="53" spans="1:7" customFormat="1" ht="15" customHeight="1" x14ac:dyDescent="0.2">
      <c r="B53" s="10"/>
      <c r="C53" s="144"/>
      <c r="D53" s="144"/>
      <c r="E53" s="144"/>
      <c r="F53" s="145"/>
    </row>
    <row r="54" spans="1:7" customFormat="1" ht="75" customHeight="1" x14ac:dyDescent="0.2">
      <c r="A54" s="9" t="s">
        <v>8</v>
      </c>
      <c r="B54" s="450" t="s">
        <v>98</v>
      </c>
      <c r="C54" s="468"/>
      <c r="D54" s="468"/>
      <c r="E54" s="468"/>
      <c r="F54" s="468"/>
      <c r="G54" s="28"/>
    </row>
    <row r="55" spans="1:7" customFormat="1" ht="15" customHeight="1" x14ac:dyDescent="0.2">
      <c r="A55" s="13" t="s">
        <v>9</v>
      </c>
      <c r="B55" s="461" t="s">
        <v>458</v>
      </c>
      <c r="C55" s="467"/>
      <c r="D55" s="467"/>
      <c r="E55" s="467"/>
      <c r="F55" s="467"/>
      <c r="G55" s="29"/>
    </row>
    <row r="56" spans="1:7" customFormat="1" ht="15" customHeight="1" x14ac:dyDescent="0.2">
      <c r="A56" s="12" t="s">
        <v>10</v>
      </c>
      <c r="B56" s="462" t="s">
        <v>399</v>
      </c>
      <c r="C56" s="467"/>
      <c r="D56" s="467"/>
      <c r="E56" s="467"/>
      <c r="F56" s="467"/>
      <c r="G56" s="30"/>
    </row>
    <row r="57" spans="1:7" customFormat="1" ht="15" customHeight="1" x14ac:dyDescent="0.2">
      <c r="B57" s="2"/>
      <c r="C57" s="132"/>
      <c r="D57" s="132"/>
      <c r="E57" s="132"/>
      <c r="F57" s="137"/>
    </row>
    <row r="58" spans="1:7" customFormat="1" ht="15" customHeight="1" x14ac:dyDescent="0.2">
      <c r="B58" s="2"/>
      <c r="C58" s="132"/>
      <c r="D58" s="132"/>
      <c r="E58" s="132"/>
      <c r="F58" s="137"/>
    </row>
    <row r="59" spans="1:7" customFormat="1" ht="15" customHeight="1" x14ac:dyDescent="0.2">
      <c r="B59" s="2"/>
      <c r="C59" s="132"/>
      <c r="D59" s="132"/>
      <c r="E59" s="132"/>
      <c r="F59" s="137"/>
    </row>
    <row r="60" spans="1:7" customFormat="1" ht="15" customHeight="1" x14ac:dyDescent="0.2">
      <c r="B60" s="2"/>
      <c r="C60" s="132"/>
      <c r="D60" s="132"/>
      <c r="E60" s="132"/>
      <c r="F60" s="137"/>
    </row>
    <row r="61" spans="1:7" customFormat="1" ht="15" customHeight="1" x14ac:dyDescent="0.2">
      <c r="B61" s="2"/>
      <c r="C61" s="132"/>
      <c r="D61" s="132"/>
      <c r="E61" s="132"/>
      <c r="F61" s="137"/>
    </row>
    <row r="62" spans="1:7" customFormat="1" ht="15" customHeight="1" x14ac:dyDescent="0.2">
      <c r="B62" s="2"/>
      <c r="C62" s="132"/>
      <c r="D62" s="132"/>
      <c r="E62" s="132"/>
      <c r="F62" s="137"/>
    </row>
    <row r="63" spans="1:7" customFormat="1" ht="15" customHeight="1" x14ac:dyDescent="0.2">
      <c r="B63" s="2"/>
      <c r="C63" s="132"/>
      <c r="D63" s="132"/>
      <c r="E63" s="132"/>
      <c r="F63" s="137"/>
    </row>
    <row r="64" spans="1:7" customFormat="1" ht="15" customHeight="1" x14ac:dyDescent="0.2">
      <c r="B64" s="2"/>
      <c r="C64" s="132"/>
      <c r="D64" s="132"/>
      <c r="E64" s="132"/>
      <c r="F64" s="137"/>
    </row>
    <row r="65" spans="2:6" customFormat="1" ht="15" customHeight="1" x14ac:dyDescent="0.2">
      <c r="B65" s="2"/>
      <c r="C65" s="132"/>
      <c r="D65" s="132"/>
      <c r="E65" s="132"/>
      <c r="F65" s="137"/>
    </row>
    <row r="66" spans="2:6" customFormat="1" ht="15" customHeight="1" x14ac:dyDescent="0.2">
      <c r="B66" s="2"/>
      <c r="C66" s="132"/>
      <c r="D66" s="132"/>
      <c r="E66" s="132"/>
      <c r="F66" s="137"/>
    </row>
    <row r="67" spans="2:6" customFormat="1" ht="15" customHeight="1" x14ac:dyDescent="0.2">
      <c r="B67" s="2"/>
      <c r="C67" s="132"/>
      <c r="D67" s="132"/>
      <c r="E67" s="132"/>
      <c r="F67" s="137"/>
    </row>
    <row r="68" spans="2:6" customFormat="1" ht="15" customHeight="1" x14ac:dyDescent="0.2">
      <c r="B68" s="2"/>
      <c r="C68" s="132"/>
      <c r="D68" s="132"/>
      <c r="E68" s="132"/>
      <c r="F68" s="137"/>
    </row>
    <row r="69" spans="2:6" customFormat="1" ht="15" customHeight="1" x14ac:dyDescent="0.2">
      <c r="B69" s="2"/>
      <c r="C69" s="132"/>
      <c r="D69" s="132"/>
      <c r="E69" s="132"/>
      <c r="F69" s="137"/>
    </row>
    <row r="70" spans="2:6" customFormat="1" ht="15" customHeight="1" x14ac:dyDescent="0.2">
      <c r="B70" s="2"/>
      <c r="C70" s="132"/>
      <c r="D70" s="132"/>
      <c r="E70" s="132"/>
      <c r="F70" s="137"/>
    </row>
    <row r="71" spans="2:6" customFormat="1" ht="15" customHeight="1" x14ac:dyDescent="0.2">
      <c r="B71" s="2"/>
      <c r="C71" s="132"/>
      <c r="D71" s="132"/>
      <c r="E71" s="132"/>
      <c r="F71" s="137"/>
    </row>
    <row r="72" spans="2:6" customFormat="1" ht="15" customHeight="1" x14ac:dyDescent="0.2">
      <c r="B72" s="2"/>
      <c r="C72" s="132"/>
      <c r="D72" s="132"/>
      <c r="E72" s="132"/>
      <c r="F72" s="137"/>
    </row>
    <row r="73" spans="2:6" customFormat="1" ht="15" customHeight="1" x14ac:dyDescent="0.2">
      <c r="B73" s="2"/>
      <c r="C73" s="132"/>
      <c r="D73" s="132"/>
      <c r="E73" s="132"/>
      <c r="F73" s="137"/>
    </row>
    <row r="74" spans="2:6" customFormat="1" ht="15" customHeight="1" x14ac:dyDescent="0.2">
      <c r="B74" s="2"/>
      <c r="C74" s="132"/>
      <c r="D74" s="132"/>
      <c r="E74" s="132"/>
      <c r="F74" s="137"/>
    </row>
    <row r="75" spans="2:6" customFormat="1" ht="15" customHeight="1" x14ac:dyDescent="0.2">
      <c r="B75" s="2"/>
      <c r="C75" s="132"/>
      <c r="D75" s="132"/>
      <c r="E75" s="132"/>
      <c r="F75" s="137"/>
    </row>
    <row r="76" spans="2:6" customFormat="1" ht="15" customHeight="1" x14ac:dyDescent="0.2">
      <c r="B76" s="2"/>
      <c r="C76" s="132"/>
      <c r="D76" s="132"/>
      <c r="E76" s="132"/>
      <c r="F76" s="137"/>
    </row>
    <row r="77" spans="2:6" customFormat="1" ht="15" customHeight="1" x14ac:dyDescent="0.2">
      <c r="B77" s="2"/>
      <c r="C77" s="132"/>
      <c r="D77" s="132"/>
      <c r="E77" s="132"/>
      <c r="F77" s="137"/>
    </row>
    <row r="78" spans="2:6" customFormat="1" ht="15" customHeight="1" x14ac:dyDescent="0.2">
      <c r="B78" s="2"/>
      <c r="C78" s="132"/>
      <c r="D78" s="132"/>
      <c r="E78" s="132"/>
      <c r="F78" s="137"/>
    </row>
    <row r="79" spans="2:6" customFormat="1" ht="15" customHeight="1" x14ac:dyDescent="0.2">
      <c r="B79" s="2"/>
      <c r="C79" s="132"/>
      <c r="D79" s="132"/>
      <c r="E79" s="132"/>
      <c r="F79" s="137"/>
    </row>
    <row r="80" spans="2:6" customFormat="1" ht="15" customHeight="1" x14ac:dyDescent="0.2">
      <c r="B80" s="2"/>
      <c r="C80" s="132"/>
      <c r="D80" s="132"/>
      <c r="E80" s="132"/>
      <c r="F80" s="137"/>
    </row>
    <row r="81" spans="2:6" customFormat="1" ht="15" customHeight="1" x14ac:dyDescent="0.2">
      <c r="B81" s="2"/>
      <c r="C81" s="132"/>
      <c r="D81" s="132"/>
      <c r="E81" s="132"/>
      <c r="F81" s="137"/>
    </row>
    <row r="82" spans="2:6" customFormat="1" ht="15" customHeight="1" x14ac:dyDescent="0.2">
      <c r="B82" s="2"/>
      <c r="C82" s="132"/>
      <c r="D82" s="132"/>
      <c r="E82" s="132"/>
      <c r="F82" s="137"/>
    </row>
    <row r="83" spans="2:6" customFormat="1" ht="15" customHeight="1" x14ac:dyDescent="0.2">
      <c r="B83" s="2"/>
      <c r="C83" s="132"/>
      <c r="D83" s="132"/>
      <c r="E83" s="132"/>
      <c r="F83" s="137"/>
    </row>
    <row r="84" spans="2:6" customFormat="1" ht="15" customHeight="1" x14ac:dyDescent="0.2">
      <c r="B84" s="2"/>
      <c r="C84" s="132"/>
      <c r="D84" s="132"/>
      <c r="E84" s="132"/>
      <c r="F84" s="137"/>
    </row>
    <row r="85" spans="2:6" customFormat="1" ht="15" customHeight="1" x14ac:dyDescent="0.2">
      <c r="B85" s="2"/>
      <c r="C85" s="132"/>
      <c r="D85" s="132"/>
      <c r="E85" s="132"/>
      <c r="F85" s="137"/>
    </row>
    <row r="86" spans="2:6" customFormat="1" ht="15" customHeight="1" x14ac:dyDescent="0.2">
      <c r="B86" s="2"/>
      <c r="C86" s="132"/>
      <c r="D86" s="132"/>
      <c r="E86" s="132"/>
      <c r="F86" s="137"/>
    </row>
    <row r="87" spans="2:6" customFormat="1" ht="15" customHeight="1" x14ac:dyDescent="0.2">
      <c r="B87" s="2"/>
      <c r="C87" s="132"/>
      <c r="D87" s="132"/>
      <c r="E87" s="132"/>
      <c r="F87" s="137"/>
    </row>
    <row r="88" spans="2:6" customFormat="1" ht="15" customHeight="1" x14ac:dyDescent="0.2">
      <c r="B88" s="2"/>
      <c r="C88" s="132"/>
      <c r="D88" s="132"/>
      <c r="E88" s="132"/>
      <c r="F88" s="137"/>
    </row>
    <row r="89" spans="2:6" customFormat="1" ht="15" customHeight="1" x14ac:dyDescent="0.2">
      <c r="B89" s="2"/>
      <c r="C89" s="132"/>
      <c r="D89" s="132"/>
      <c r="E89" s="132"/>
      <c r="F89" s="137"/>
    </row>
    <row r="90" spans="2:6" customFormat="1" ht="15" customHeight="1" x14ac:dyDescent="0.2">
      <c r="B90" s="2"/>
      <c r="C90" s="132"/>
      <c r="D90" s="132"/>
      <c r="E90" s="132"/>
      <c r="F90" s="137"/>
    </row>
    <row r="91" spans="2:6" customFormat="1" ht="15" customHeight="1" x14ac:dyDescent="0.2">
      <c r="B91" s="2"/>
      <c r="C91" s="132"/>
      <c r="D91" s="132"/>
      <c r="E91" s="132"/>
      <c r="F91" s="137"/>
    </row>
    <row r="92" spans="2:6" customFormat="1" ht="15" customHeight="1" x14ac:dyDescent="0.2">
      <c r="B92" s="2"/>
      <c r="C92" s="132"/>
      <c r="D92" s="132"/>
      <c r="E92" s="132"/>
      <c r="F92" s="137"/>
    </row>
    <row r="93" spans="2:6" customFormat="1" ht="15" customHeight="1" x14ac:dyDescent="0.2">
      <c r="B93" s="2"/>
      <c r="C93" s="132"/>
      <c r="D93" s="132"/>
      <c r="E93" s="132"/>
      <c r="F93" s="137"/>
    </row>
    <row r="94" spans="2:6" customFormat="1" ht="15" customHeight="1" x14ac:dyDescent="0.2">
      <c r="B94" s="2"/>
      <c r="C94" s="132"/>
      <c r="D94" s="132"/>
      <c r="E94" s="132"/>
      <c r="F94" s="137"/>
    </row>
    <row r="95" spans="2:6" customFormat="1" ht="15" customHeight="1" x14ac:dyDescent="0.2">
      <c r="B95" s="2"/>
      <c r="C95" s="132"/>
      <c r="D95" s="132"/>
      <c r="E95" s="132"/>
      <c r="F95" s="137"/>
    </row>
    <row r="96" spans="2:6" customFormat="1" ht="15" customHeight="1" x14ac:dyDescent="0.2">
      <c r="B96" s="2"/>
      <c r="C96" s="132"/>
      <c r="D96" s="132"/>
      <c r="E96" s="132"/>
      <c r="F96" s="137"/>
    </row>
    <row r="97" spans="2:6" customFormat="1" ht="15" customHeight="1" x14ac:dyDescent="0.2">
      <c r="B97" s="2"/>
      <c r="C97" s="132"/>
      <c r="D97" s="132"/>
      <c r="E97" s="132"/>
      <c r="F97" s="137"/>
    </row>
    <row r="98" spans="2:6" customFormat="1" ht="15" customHeight="1" x14ac:dyDescent="0.2">
      <c r="B98" s="2"/>
      <c r="C98" s="132"/>
      <c r="D98" s="132"/>
      <c r="E98" s="132"/>
      <c r="F98" s="137"/>
    </row>
    <row r="99" spans="2:6" customFormat="1" ht="15" customHeight="1" x14ac:dyDescent="0.2">
      <c r="B99" s="2"/>
      <c r="C99" s="132"/>
      <c r="D99" s="132"/>
      <c r="E99" s="132"/>
      <c r="F99" s="137"/>
    </row>
    <row r="100" spans="2:6" customFormat="1" ht="15" customHeight="1" x14ac:dyDescent="0.2">
      <c r="B100" s="2"/>
      <c r="C100" s="132"/>
      <c r="D100" s="132"/>
      <c r="E100" s="132"/>
      <c r="F100" s="137"/>
    </row>
    <row r="101" spans="2:6" customFormat="1" ht="15" customHeight="1" x14ac:dyDescent="0.2">
      <c r="B101" s="2"/>
      <c r="C101" s="132"/>
      <c r="D101" s="132"/>
      <c r="E101" s="132"/>
      <c r="F101" s="137"/>
    </row>
    <row r="102" spans="2:6" customFormat="1" ht="15" customHeight="1" x14ac:dyDescent="0.2">
      <c r="B102" s="2"/>
      <c r="C102" s="132"/>
      <c r="D102" s="132"/>
      <c r="E102" s="132"/>
      <c r="F102" s="137"/>
    </row>
    <row r="103" spans="2:6" customFormat="1" ht="15" customHeight="1" x14ac:dyDescent="0.2">
      <c r="B103" s="2"/>
      <c r="C103" s="132"/>
      <c r="D103" s="132"/>
      <c r="E103" s="132"/>
      <c r="F103" s="137"/>
    </row>
    <row r="104" spans="2:6" customFormat="1" ht="15" customHeight="1" x14ac:dyDescent="0.2">
      <c r="B104" s="2"/>
      <c r="C104" s="132"/>
      <c r="D104" s="132"/>
      <c r="E104" s="132"/>
      <c r="F104" s="137"/>
    </row>
    <row r="105" spans="2:6" customFormat="1" ht="15" customHeight="1" x14ac:dyDescent="0.2">
      <c r="B105" s="2"/>
      <c r="C105" s="132"/>
      <c r="D105" s="132"/>
      <c r="E105" s="132"/>
      <c r="F105" s="137"/>
    </row>
    <row r="106" spans="2:6" customFormat="1" ht="15" customHeight="1" x14ac:dyDescent="0.2">
      <c r="B106" s="2"/>
      <c r="C106" s="132"/>
      <c r="D106" s="132"/>
      <c r="E106" s="132"/>
      <c r="F106" s="137"/>
    </row>
    <row r="107" spans="2:6" customFormat="1" ht="15" customHeight="1" x14ac:dyDescent="0.2">
      <c r="B107" s="2"/>
      <c r="C107" s="132"/>
      <c r="D107" s="132"/>
      <c r="E107" s="132"/>
      <c r="F107" s="137"/>
    </row>
    <row r="108" spans="2:6" customFormat="1" ht="15" customHeight="1" x14ac:dyDescent="0.2">
      <c r="B108" s="2"/>
      <c r="C108" s="132"/>
      <c r="D108" s="132"/>
      <c r="E108" s="132"/>
      <c r="F108" s="137"/>
    </row>
    <row r="109" spans="2:6" customFormat="1" ht="15" customHeight="1" x14ac:dyDescent="0.2">
      <c r="B109" s="2"/>
      <c r="C109" s="132"/>
      <c r="D109" s="132"/>
      <c r="E109" s="132"/>
      <c r="F109" s="137"/>
    </row>
    <row r="110" spans="2:6" customFormat="1" ht="15" customHeight="1" x14ac:dyDescent="0.2">
      <c r="B110" s="2"/>
      <c r="C110" s="132"/>
      <c r="D110" s="132"/>
      <c r="E110" s="132"/>
      <c r="F110" s="137"/>
    </row>
    <row r="111" spans="2:6" customFormat="1" ht="15" customHeight="1" x14ac:dyDescent="0.2">
      <c r="B111" s="2"/>
      <c r="C111" s="132"/>
      <c r="D111" s="132"/>
      <c r="E111" s="132"/>
      <c r="F111" s="137"/>
    </row>
    <row r="112" spans="2:6" customFormat="1" ht="15" customHeight="1" x14ac:dyDescent="0.2">
      <c r="B112" s="2"/>
      <c r="C112" s="132"/>
      <c r="D112" s="132"/>
      <c r="E112" s="132"/>
      <c r="F112" s="137"/>
    </row>
    <row r="113" spans="2:6" customFormat="1" ht="15" customHeight="1" x14ac:dyDescent="0.2">
      <c r="B113" s="2"/>
      <c r="C113" s="132"/>
      <c r="D113" s="132"/>
      <c r="E113" s="132"/>
      <c r="F113" s="137"/>
    </row>
    <row r="114" spans="2:6" customFormat="1" ht="15" customHeight="1" x14ac:dyDescent="0.2">
      <c r="B114" s="2"/>
      <c r="C114" s="132"/>
      <c r="D114" s="132"/>
      <c r="E114" s="132"/>
      <c r="F114" s="137"/>
    </row>
    <row r="115" spans="2:6" customFormat="1" ht="15" customHeight="1" x14ac:dyDescent="0.2">
      <c r="B115" s="2"/>
      <c r="C115" s="132"/>
      <c r="D115" s="132"/>
      <c r="E115" s="132"/>
      <c r="F115" s="137"/>
    </row>
    <row r="116" spans="2:6" customFormat="1" ht="15" customHeight="1" x14ac:dyDescent="0.2">
      <c r="B116" s="2"/>
      <c r="C116" s="132"/>
      <c r="D116" s="132"/>
      <c r="E116" s="132"/>
      <c r="F116" s="137"/>
    </row>
    <row r="117" spans="2:6" customFormat="1" ht="15" customHeight="1" x14ac:dyDescent="0.2">
      <c r="B117" s="2"/>
      <c r="C117" s="132"/>
      <c r="D117" s="132"/>
      <c r="E117" s="132"/>
      <c r="F117" s="137"/>
    </row>
    <row r="118" spans="2:6" customFormat="1" ht="15" customHeight="1" x14ac:dyDescent="0.2">
      <c r="B118" s="2"/>
      <c r="C118" s="132"/>
      <c r="D118" s="132"/>
      <c r="E118" s="132"/>
      <c r="F118" s="137"/>
    </row>
    <row r="119" spans="2:6" customFormat="1" ht="15" customHeight="1" x14ac:dyDescent="0.2">
      <c r="B119" s="2"/>
      <c r="C119" s="132"/>
      <c r="D119" s="132"/>
      <c r="E119" s="132"/>
      <c r="F119" s="137"/>
    </row>
    <row r="120" spans="2:6" customFormat="1" ht="15" customHeight="1" x14ac:dyDescent="0.2">
      <c r="B120" s="2"/>
      <c r="C120" s="132"/>
      <c r="D120" s="132"/>
      <c r="E120" s="132"/>
      <c r="F120" s="137"/>
    </row>
    <row r="121" spans="2:6" customFormat="1" ht="15" customHeight="1" x14ac:dyDescent="0.2">
      <c r="B121" s="2"/>
      <c r="C121" s="132"/>
      <c r="D121" s="132"/>
      <c r="E121" s="132"/>
      <c r="F121" s="137"/>
    </row>
    <row r="122" spans="2:6" customFormat="1" ht="15" customHeight="1" x14ac:dyDescent="0.2">
      <c r="B122" s="2"/>
      <c r="C122" s="132"/>
      <c r="D122" s="132"/>
      <c r="E122" s="132"/>
      <c r="F122" s="137"/>
    </row>
    <row r="123" spans="2:6" customFormat="1" ht="15" customHeight="1" x14ac:dyDescent="0.2">
      <c r="B123" s="2"/>
      <c r="C123" s="132"/>
      <c r="D123" s="132"/>
      <c r="E123" s="132"/>
      <c r="F123" s="137"/>
    </row>
    <row r="124" spans="2:6" customFormat="1" ht="15" customHeight="1" x14ac:dyDescent="0.2">
      <c r="B124" s="2"/>
      <c r="C124" s="132"/>
      <c r="D124" s="132"/>
      <c r="E124" s="132"/>
      <c r="F124" s="137"/>
    </row>
    <row r="125" spans="2:6" customFormat="1" ht="15" customHeight="1" x14ac:dyDescent="0.2">
      <c r="B125" s="2"/>
      <c r="C125" s="132"/>
      <c r="D125" s="132"/>
      <c r="E125" s="132"/>
      <c r="F125" s="137"/>
    </row>
    <row r="126" spans="2:6" customFormat="1" ht="15" customHeight="1" x14ac:dyDescent="0.2">
      <c r="B126" s="2"/>
      <c r="C126" s="132"/>
      <c r="D126" s="132"/>
      <c r="E126" s="132"/>
      <c r="F126" s="137"/>
    </row>
    <row r="127" spans="2:6" customFormat="1" ht="15" customHeight="1" x14ac:dyDescent="0.2">
      <c r="B127" s="2"/>
      <c r="C127" s="132"/>
      <c r="D127" s="132"/>
      <c r="E127" s="132"/>
      <c r="F127" s="137"/>
    </row>
    <row r="128" spans="2:6" customFormat="1" ht="15" customHeight="1" x14ac:dyDescent="0.2">
      <c r="B128" s="2"/>
      <c r="C128" s="132"/>
      <c r="D128" s="132"/>
      <c r="E128" s="132"/>
      <c r="F128" s="137"/>
    </row>
    <row r="129" spans="2:6" customFormat="1" ht="15" customHeight="1" x14ac:dyDescent="0.2">
      <c r="B129" s="2"/>
      <c r="C129" s="132"/>
      <c r="D129" s="132"/>
      <c r="E129" s="132"/>
      <c r="F129" s="137"/>
    </row>
  </sheetData>
  <mergeCells count="4">
    <mergeCell ref="B54:F54"/>
    <mergeCell ref="B55:F55"/>
    <mergeCell ref="B56:F56"/>
    <mergeCell ref="B2:F2"/>
  </mergeCells>
  <hyperlinks>
    <hyperlink ref="B56" r:id="rId1"/>
    <hyperlink ref="B54" display="https://www-genesis.destatis.de/genesis/online/data;jsessionid=FC073727B84570D27DFB5A9FAD933C7A. tomcat_GO_2_3?operation=sprachwechsel&amp;option=en Themes / 12 Population / 125 Naturalisation of foreigners, foreigners / 12521 Statistics of foreigners / 12521"/>
    <hyperlink ref="F1" location="Indice!A1" display="[índice Ç]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:G88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105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106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 GO_2_3?operation= sprachwechsel&amp;option=en Themes / 12 Population / 125 Naturalisation of foreigners, foreigners / 12521 Statistics of foreigners / 1252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:G53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108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spans="2:4" customFormat="1" ht="15" customHeight="1" x14ac:dyDescent="0.2"/>
    <row r="34" spans="2:4" customFormat="1" ht="15" customHeight="1" x14ac:dyDescent="0.2"/>
    <row r="35" spans="2:4" customFormat="1" ht="15" customHeight="1" x14ac:dyDescent="0.2"/>
    <row r="36" spans="2:4" customFormat="1" ht="15" customHeight="1" x14ac:dyDescent="0.2"/>
    <row r="37" spans="2:4" customFormat="1" ht="15" customHeight="1" x14ac:dyDescent="0.2">
      <c r="B37" s="2" t="s">
        <v>57</v>
      </c>
      <c r="C37" s="116">
        <v>-0.54958612799748763</v>
      </c>
      <c r="D37" s="115">
        <v>0.52005054696905118</v>
      </c>
    </row>
    <row r="38" spans="2:4" customFormat="1" ht="15" customHeight="1" x14ac:dyDescent="0.2">
      <c r="B38" s="2" t="s">
        <v>56</v>
      </c>
      <c r="C38" s="116">
        <v>-1.5317376642215692</v>
      </c>
      <c r="D38" s="115">
        <v>0.91672461622438073</v>
      </c>
    </row>
    <row r="39" spans="2:4" customFormat="1" ht="15" customHeight="1" x14ac:dyDescent="0.2">
      <c r="B39" s="2" t="s">
        <v>55</v>
      </c>
      <c r="C39" s="116">
        <v>-3.6085750390692182</v>
      </c>
      <c r="D39" s="115">
        <v>2.4099538646746974</v>
      </c>
    </row>
    <row r="40" spans="2:4" customFormat="1" ht="15" customHeight="1" x14ac:dyDescent="0.2">
      <c r="B40" s="2" t="s">
        <v>54</v>
      </c>
      <c r="C40" s="116">
        <v>-5.2614459723188043</v>
      </c>
      <c r="D40" s="115">
        <v>3.9828170214675072</v>
      </c>
    </row>
    <row r="41" spans="2:4" customFormat="1" ht="15" customHeight="1" x14ac:dyDescent="0.2">
      <c r="B41" s="2" t="s">
        <v>53</v>
      </c>
      <c r="C41" s="116">
        <v>-5.6222287026028699</v>
      </c>
      <c r="D41" s="115">
        <v>4.5795105318647789</v>
      </c>
    </row>
    <row r="42" spans="2:4" customFormat="1" ht="15" customHeight="1" x14ac:dyDescent="0.2">
      <c r="B42" s="2" t="s">
        <v>52</v>
      </c>
      <c r="C42" s="116">
        <v>-5.5934408578030013</v>
      </c>
      <c r="D42" s="115">
        <v>4.5238041828364626</v>
      </c>
    </row>
    <row r="43" spans="2:4" customFormat="1" ht="15" customHeight="1" x14ac:dyDescent="0.2">
      <c r="B43" s="2" t="s">
        <v>51</v>
      </c>
      <c r="C43" s="116">
        <v>-6.0761045933436524</v>
      </c>
      <c r="D43" s="115">
        <v>4.7428908978068893</v>
      </c>
    </row>
    <row r="44" spans="2:4" customFormat="1" ht="15" customHeight="1" x14ac:dyDescent="0.2">
      <c r="B44" s="2" t="s">
        <v>50</v>
      </c>
      <c r="C44" s="116">
        <v>-5.9568406648870544</v>
      </c>
      <c r="D44" s="115">
        <v>4.6464329243216165</v>
      </c>
    </row>
    <row r="45" spans="2:4" customFormat="1" ht="15" customHeight="1" x14ac:dyDescent="0.2">
      <c r="B45" s="2" t="s">
        <v>49</v>
      </c>
      <c r="C45" s="116">
        <v>-4.8042052685494667</v>
      </c>
      <c r="D45" s="115">
        <v>3.8777600813537019</v>
      </c>
    </row>
    <row r="46" spans="2:4" customFormat="1" ht="15" customHeight="1" x14ac:dyDescent="0.2">
      <c r="B46" s="2" t="s">
        <v>48</v>
      </c>
      <c r="C46" s="116">
        <v>-3.3943486095844828</v>
      </c>
      <c r="D46" s="115">
        <v>2.6739047533592051</v>
      </c>
    </row>
    <row r="47" spans="2:4" customFormat="1" ht="15" customHeight="1" x14ac:dyDescent="0.2">
      <c r="B47" s="2" t="s">
        <v>47</v>
      </c>
      <c r="C47" s="116">
        <v>-3.1517082034141635</v>
      </c>
      <c r="D47" s="115">
        <v>2.7812049021587142</v>
      </c>
    </row>
    <row r="48" spans="2:4" customFormat="1" ht="15" customHeight="1" x14ac:dyDescent="0.2">
      <c r="B48" s="2" t="s">
        <v>46</v>
      </c>
      <c r="C48" s="116">
        <v>-3.2332114523280766</v>
      </c>
      <c r="D48" s="115">
        <v>3.0275839894718737</v>
      </c>
    </row>
    <row r="49" spans="2:4" customFormat="1" ht="15" customHeight="1" x14ac:dyDescent="0.2">
      <c r="B49" s="2" t="s">
        <v>45</v>
      </c>
      <c r="C49" s="116">
        <v>-3.2705982637564772</v>
      </c>
      <c r="D49" s="115">
        <v>3.1378750831856554</v>
      </c>
    </row>
    <row r="50" spans="2:4" customFormat="1" ht="15" customHeight="1" x14ac:dyDescent="0.2">
      <c r="B50" s="2" t="s">
        <v>44</v>
      </c>
      <c r="C50" s="116">
        <v>-3.1360057426142354</v>
      </c>
      <c r="D50" s="115">
        <v>2.9894494418149056</v>
      </c>
    </row>
    <row r="51" spans="2:4" customFormat="1" ht="15" customHeight="1" x14ac:dyDescent="0.2">
      <c r="B51" s="1"/>
      <c r="C51" s="1"/>
    </row>
    <row r="52" spans="2:4" customFormat="1" ht="15" customHeight="1" x14ac:dyDescent="0.2">
      <c r="B52" s="1"/>
      <c r="C52" s="1"/>
    </row>
    <row r="53" spans="2:4" customFormat="1" ht="15" customHeight="1" x14ac:dyDescent="0.2">
      <c r="B53" s="1"/>
      <c r="C53" s="2">
        <v>-1</v>
      </c>
    </row>
  </sheetData>
  <sortState ref="A50:D63">
    <sortCondition descending="1" ref="A50:A63"/>
  </sortState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460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125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449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134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/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450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136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137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140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140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174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108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453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123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G98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4" width="15.83203125" style="159" customWidth="1"/>
    <col min="5" max="5" width="15.83203125" style="121" customWidth="1"/>
    <col min="6" max="16384" width="12.83203125" style="2"/>
  </cols>
  <sheetData>
    <row r="1" spans="1:7" ht="30" customHeight="1" x14ac:dyDescent="0.2">
      <c r="A1" s="3" t="s">
        <v>3</v>
      </c>
      <c r="B1" s="4" t="s">
        <v>4</v>
      </c>
      <c r="C1" s="153"/>
      <c r="D1" s="153"/>
      <c r="E1" s="150" t="s">
        <v>5</v>
      </c>
    </row>
    <row r="2" spans="1:7" ht="45" customHeight="1" thickBot="1" x14ac:dyDescent="0.25">
      <c r="B2" s="463" t="s">
        <v>101</v>
      </c>
      <c r="C2" s="463"/>
      <c r="D2" s="463"/>
      <c r="E2" s="464"/>
      <c r="F2" s="41"/>
      <c r="G2" s="8"/>
    </row>
    <row r="3" spans="1:7" customFormat="1" ht="44.25" customHeight="1" x14ac:dyDescent="0.2">
      <c r="B3" s="118" t="s">
        <v>1</v>
      </c>
      <c r="C3" s="70" t="s">
        <v>103</v>
      </c>
      <c r="D3" s="70" t="s">
        <v>446</v>
      </c>
      <c r="E3" s="154" t="s">
        <v>104</v>
      </c>
      <c r="F3" s="33"/>
    </row>
    <row r="4" spans="1:7" customFormat="1" ht="15" customHeight="1" x14ac:dyDescent="0.2">
      <c r="B4" s="94" t="s">
        <v>33</v>
      </c>
      <c r="C4" s="122">
        <v>23110</v>
      </c>
      <c r="D4" s="122">
        <v>109468</v>
      </c>
      <c r="E4" s="97">
        <v>17.43124802003349</v>
      </c>
    </row>
    <row r="5" spans="1:7" customFormat="1" ht="15" customHeight="1" x14ac:dyDescent="0.2">
      <c r="B5" s="42" t="s">
        <v>34</v>
      </c>
      <c r="C5" s="155">
        <v>23934</v>
      </c>
      <c r="D5" s="155">
        <v>108689</v>
      </c>
      <c r="E5" s="51">
        <v>18.046643493210077</v>
      </c>
    </row>
    <row r="6" spans="1:7" customFormat="1" ht="15" customHeight="1" x14ac:dyDescent="0.2">
      <c r="B6" s="10" t="s">
        <v>35</v>
      </c>
      <c r="C6" s="156">
        <v>25329</v>
      </c>
      <c r="D6" s="156">
        <v>108397</v>
      </c>
      <c r="E6" s="52">
        <v>18.94096884674633</v>
      </c>
    </row>
    <row r="7" spans="1:7" customFormat="1" ht="15" customHeight="1" x14ac:dyDescent="0.2">
      <c r="B7" s="42" t="s">
        <v>36</v>
      </c>
      <c r="C7" s="155">
        <v>25568</v>
      </c>
      <c r="D7" s="155">
        <v>107057</v>
      </c>
      <c r="E7" s="51">
        <v>19.278416588124411</v>
      </c>
    </row>
    <row r="8" spans="1:7" customFormat="1" ht="15" customHeight="1" x14ac:dyDescent="0.2">
      <c r="B8" s="10" t="s">
        <v>37</v>
      </c>
      <c r="C8" s="156">
        <v>25768</v>
      </c>
      <c r="D8" s="156">
        <v>105667</v>
      </c>
      <c r="E8" s="52">
        <v>19.605128010042989</v>
      </c>
    </row>
    <row r="9" spans="1:7" customFormat="1" ht="15" customHeight="1" x14ac:dyDescent="0.2">
      <c r="B9" s="42" t="s">
        <v>38</v>
      </c>
      <c r="C9" s="155">
        <v>25488</v>
      </c>
      <c r="D9" s="155">
        <v>105135</v>
      </c>
      <c r="E9" s="51">
        <v>19.512643255781907</v>
      </c>
    </row>
    <row r="10" spans="1:7" customFormat="1" ht="15" customHeight="1" x14ac:dyDescent="0.2">
      <c r="B10" s="10" t="s">
        <v>39</v>
      </c>
      <c r="C10" s="156">
        <v>23540</v>
      </c>
      <c r="D10" s="156">
        <v>93190</v>
      </c>
      <c r="E10" s="52">
        <v>20.166195493874753</v>
      </c>
    </row>
    <row r="11" spans="1:7" customFormat="1" ht="15" customHeight="1" x14ac:dyDescent="0.2">
      <c r="B11" s="42" t="s">
        <v>40</v>
      </c>
      <c r="C11" s="155">
        <v>23470</v>
      </c>
      <c r="D11" s="155">
        <v>92136</v>
      </c>
      <c r="E11" s="51">
        <v>20.301714443886993</v>
      </c>
    </row>
    <row r="12" spans="1:7" customFormat="1" ht="15" customHeight="1" x14ac:dyDescent="0.2">
      <c r="B12" s="10" t="s">
        <v>41</v>
      </c>
      <c r="C12" s="156">
        <v>23377</v>
      </c>
      <c r="D12" s="156">
        <v>91651</v>
      </c>
      <c r="E12" s="52">
        <v>20.322877907987621</v>
      </c>
    </row>
    <row r="13" spans="1:7" customFormat="1" ht="15" customHeight="1" x14ac:dyDescent="0.2">
      <c r="B13" s="42" t="s">
        <v>42</v>
      </c>
      <c r="C13" s="155">
        <v>23299</v>
      </c>
      <c r="D13" s="155">
        <v>91253</v>
      </c>
      <c r="E13" s="51">
        <v>20.33923458342063</v>
      </c>
    </row>
    <row r="14" spans="1:7" customFormat="1" ht="15" customHeight="1" x14ac:dyDescent="0.2">
      <c r="B14" s="10" t="s">
        <v>43</v>
      </c>
      <c r="C14" s="156">
        <v>23226</v>
      </c>
      <c r="D14" s="156">
        <v>91225</v>
      </c>
      <c r="E14" s="52">
        <v>20.29340066928205</v>
      </c>
    </row>
    <row r="15" spans="1:7" customFormat="1" ht="15" customHeight="1" x14ac:dyDescent="0.2">
      <c r="B15" s="42" t="s">
        <v>74</v>
      </c>
      <c r="C15" s="155">
        <v>23057</v>
      </c>
      <c r="D15" s="155">
        <v>90203</v>
      </c>
      <c r="E15" s="51">
        <v>20.357584319265406</v>
      </c>
    </row>
    <row r="16" spans="1:7" customFormat="1" ht="15" customHeight="1" x14ac:dyDescent="0.2">
      <c r="B16" s="10" t="s">
        <v>75</v>
      </c>
      <c r="C16" s="156">
        <v>23060</v>
      </c>
      <c r="D16" s="156">
        <v>90148</v>
      </c>
      <c r="E16" s="52">
        <v>20.369585188325914</v>
      </c>
    </row>
    <row r="17" spans="1:6" customFormat="1" ht="15" customHeight="1" x14ac:dyDescent="0.2">
      <c r="B17" s="42" t="s">
        <v>76</v>
      </c>
      <c r="C17" s="155">
        <v>23187</v>
      </c>
      <c r="D17" s="155">
        <v>92343</v>
      </c>
      <c r="E17" s="51">
        <v>20.070111659309269</v>
      </c>
    </row>
    <row r="18" spans="1:6" customFormat="1" ht="15" customHeight="1" x14ac:dyDescent="0.2">
      <c r="B18" s="10" t="s">
        <v>77</v>
      </c>
      <c r="C18" s="156">
        <v>23115</v>
      </c>
      <c r="D18" s="156">
        <v>97445</v>
      </c>
      <c r="E18" s="52">
        <v>19.173025879230259</v>
      </c>
    </row>
    <row r="19" spans="1:6" customFormat="1" ht="15" customHeight="1" x14ac:dyDescent="0.2">
      <c r="B19" s="42" t="s">
        <v>78</v>
      </c>
      <c r="C19" s="155">
        <v>23284</v>
      </c>
      <c r="D19" s="155">
        <v>104084</v>
      </c>
      <c r="E19" s="51">
        <v>18.280886878964889</v>
      </c>
    </row>
    <row r="20" spans="1:6" customFormat="1" ht="15" customHeight="1" x14ac:dyDescent="0.2">
      <c r="B20" s="10" t="s">
        <v>79</v>
      </c>
      <c r="C20" s="156">
        <v>23412</v>
      </c>
      <c r="D20" s="156">
        <v>107470</v>
      </c>
      <c r="E20" s="52">
        <v>17.887868461667761</v>
      </c>
    </row>
    <row r="21" spans="1:6" customFormat="1" ht="15" customHeight="1" x14ac:dyDescent="0.2">
      <c r="B21" s="149" t="s">
        <v>80</v>
      </c>
      <c r="C21" s="157">
        <v>23545</v>
      </c>
      <c r="D21" s="157">
        <v>110384</v>
      </c>
      <c r="E21" s="151">
        <v>17.580210409993356</v>
      </c>
    </row>
    <row r="22" spans="1:6" customFormat="1" ht="15" customHeight="1" x14ac:dyDescent="0.2">
      <c r="B22" s="43"/>
      <c r="C22" s="99"/>
      <c r="D22" s="99"/>
      <c r="E22" s="107"/>
    </row>
    <row r="23" spans="1:6" customFormat="1" ht="105" customHeight="1" x14ac:dyDescent="0.2">
      <c r="A23" s="9" t="s">
        <v>8</v>
      </c>
      <c r="B23" s="450" t="s">
        <v>102</v>
      </c>
      <c r="C23" s="450"/>
      <c r="D23" s="450"/>
      <c r="E23" s="468"/>
      <c r="F23" s="36"/>
    </row>
    <row r="24" spans="1:6" customFormat="1" ht="15" customHeight="1" x14ac:dyDescent="0.2">
      <c r="A24" s="13" t="s">
        <v>9</v>
      </c>
      <c r="B24" s="461" t="s">
        <v>458</v>
      </c>
      <c r="C24" s="461"/>
      <c r="D24" s="461"/>
      <c r="E24" s="467"/>
      <c r="F24" s="37"/>
    </row>
    <row r="25" spans="1:6" customFormat="1" ht="15" customHeight="1" x14ac:dyDescent="0.2">
      <c r="A25" s="12" t="s">
        <v>10</v>
      </c>
      <c r="B25" s="462" t="s">
        <v>399</v>
      </c>
      <c r="C25" s="471"/>
      <c r="D25" s="471"/>
      <c r="E25" s="467"/>
      <c r="F25" s="38"/>
    </row>
    <row r="26" spans="1:6" customFormat="1" ht="15" customHeight="1" x14ac:dyDescent="0.2">
      <c r="C26" s="158"/>
      <c r="D26" s="158"/>
      <c r="E26" s="152"/>
    </row>
    <row r="27" spans="1:6" customFormat="1" ht="15" customHeight="1" x14ac:dyDescent="0.2">
      <c r="C27" s="158"/>
      <c r="D27" s="158"/>
      <c r="E27" s="152"/>
    </row>
    <row r="28" spans="1:6" customFormat="1" ht="15" customHeight="1" x14ac:dyDescent="0.2">
      <c r="C28" s="158"/>
      <c r="D28" s="158"/>
      <c r="E28" s="152"/>
    </row>
    <row r="29" spans="1:6" customFormat="1" ht="15" customHeight="1" x14ac:dyDescent="0.2">
      <c r="C29" s="158"/>
      <c r="D29" s="158"/>
      <c r="E29" s="152"/>
    </row>
    <row r="30" spans="1:6" customFormat="1" ht="15" customHeight="1" x14ac:dyDescent="0.2">
      <c r="C30" s="158"/>
      <c r="D30" s="158"/>
      <c r="E30" s="152"/>
    </row>
    <row r="31" spans="1:6" customFormat="1" ht="15" customHeight="1" x14ac:dyDescent="0.2">
      <c r="C31" s="158"/>
      <c r="D31" s="158"/>
      <c r="E31" s="152"/>
    </row>
    <row r="32" spans="1:6" customFormat="1" ht="15" customHeight="1" x14ac:dyDescent="0.2">
      <c r="C32" s="158"/>
      <c r="D32" s="158"/>
      <c r="E32" s="152"/>
    </row>
    <row r="33" spans="3:5" customFormat="1" ht="15" customHeight="1" x14ac:dyDescent="0.2">
      <c r="C33" s="158"/>
      <c r="D33" s="158"/>
      <c r="E33" s="152"/>
    </row>
    <row r="34" spans="3:5" customFormat="1" ht="15" customHeight="1" x14ac:dyDescent="0.2">
      <c r="C34" s="158"/>
      <c r="D34" s="158"/>
      <c r="E34" s="152"/>
    </row>
    <row r="35" spans="3:5" customFormat="1" ht="15" customHeight="1" x14ac:dyDescent="0.2">
      <c r="C35" s="158"/>
      <c r="D35" s="158"/>
      <c r="E35" s="152"/>
    </row>
    <row r="36" spans="3:5" customFormat="1" ht="15" customHeight="1" x14ac:dyDescent="0.2">
      <c r="C36" s="158"/>
      <c r="D36" s="158"/>
      <c r="E36" s="152"/>
    </row>
    <row r="37" spans="3:5" customFormat="1" ht="15" customHeight="1" x14ac:dyDescent="0.2">
      <c r="C37" s="158"/>
      <c r="D37" s="158"/>
      <c r="E37" s="152"/>
    </row>
    <row r="38" spans="3:5" customFormat="1" ht="15" customHeight="1" x14ac:dyDescent="0.2">
      <c r="C38" s="158"/>
      <c r="D38" s="158"/>
      <c r="E38" s="152"/>
    </row>
    <row r="39" spans="3:5" customFormat="1" ht="15" customHeight="1" x14ac:dyDescent="0.2">
      <c r="C39" s="158"/>
      <c r="D39" s="158"/>
      <c r="E39" s="152"/>
    </row>
    <row r="40" spans="3:5" customFormat="1" ht="15" customHeight="1" x14ac:dyDescent="0.2">
      <c r="C40" s="158"/>
      <c r="D40" s="158"/>
      <c r="E40" s="152"/>
    </row>
    <row r="41" spans="3:5" customFormat="1" ht="15" customHeight="1" x14ac:dyDescent="0.2">
      <c r="C41" s="158"/>
      <c r="D41" s="158"/>
      <c r="E41" s="152"/>
    </row>
    <row r="42" spans="3:5" customFormat="1" ht="15" customHeight="1" x14ac:dyDescent="0.2">
      <c r="C42" s="158"/>
      <c r="D42" s="158"/>
      <c r="E42" s="152"/>
    </row>
    <row r="43" spans="3:5" customFormat="1" ht="15" customHeight="1" x14ac:dyDescent="0.2">
      <c r="C43" s="158"/>
      <c r="D43" s="158"/>
      <c r="E43" s="152"/>
    </row>
    <row r="44" spans="3:5" customFormat="1" ht="15" customHeight="1" x14ac:dyDescent="0.2">
      <c r="C44" s="158"/>
      <c r="D44" s="158"/>
      <c r="E44" s="152"/>
    </row>
    <row r="45" spans="3:5" customFormat="1" ht="15" customHeight="1" x14ac:dyDescent="0.2">
      <c r="C45" s="158"/>
      <c r="D45" s="158"/>
      <c r="E45" s="152"/>
    </row>
    <row r="46" spans="3:5" customFormat="1" ht="15" customHeight="1" x14ac:dyDescent="0.2">
      <c r="C46" s="158"/>
      <c r="D46" s="158"/>
      <c r="E46" s="152"/>
    </row>
    <row r="47" spans="3:5" customFormat="1" ht="15" customHeight="1" x14ac:dyDescent="0.2">
      <c r="C47" s="158"/>
      <c r="D47" s="158"/>
      <c r="E47" s="152"/>
    </row>
    <row r="48" spans="3:5" customFormat="1" ht="15" customHeight="1" x14ac:dyDescent="0.2">
      <c r="C48" s="158"/>
      <c r="D48" s="158"/>
      <c r="E48" s="152"/>
    </row>
    <row r="49" spans="3:5" customFormat="1" ht="15" customHeight="1" x14ac:dyDescent="0.2">
      <c r="C49" s="158"/>
      <c r="D49" s="158"/>
      <c r="E49" s="152"/>
    </row>
    <row r="50" spans="3:5" customFormat="1" ht="15" customHeight="1" x14ac:dyDescent="0.2">
      <c r="C50" s="158"/>
      <c r="D50" s="158"/>
      <c r="E50" s="152"/>
    </row>
    <row r="51" spans="3:5" customFormat="1" ht="15" customHeight="1" x14ac:dyDescent="0.2">
      <c r="C51" s="158"/>
      <c r="D51" s="158"/>
      <c r="E51" s="152"/>
    </row>
    <row r="52" spans="3:5" customFormat="1" ht="15" customHeight="1" x14ac:dyDescent="0.2">
      <c r="C52" s="158"/>
      <c r="D52" s="158"/>
      <c r="E52" s="152"/>
    </row>
    <row r="53" spans="3:5" customFormat="1" ht="15" customHeight="1" x14ac:dyDescent="0.2">
      <c r="C53" s="158"/>
      <c r="D53" s="158"/>
      <c r="E53" s="152"/>
    </row>
    <row r="54" spans="3:5" customFormat="1" ht="15" customHeight="1" x14ac:dyDescent="0.2">
      <c r="C54" s="158"/>
      <c r="D54" s="158"/>
      <c r="E54" s="152"/>
    </row>
    <row r="55" spans="3:5" customFormat="1" ht="15" customHeight="1" x14ac:dyDescent="0.2">
      <c r="C55" s="158"/>
      <c r="D55" s="158"/>
      <c r="E55" s="152"/>
    </row>
    <row r="56" spans="3:5" customFormat="1" ht="15" customHeight="1" x14ac:dyDescent="0.2">
      <c r="C56" s="158"/>
      <c r="D56" s="158"/>
      <c r="E56" s="152"/>
    </row>
    <row r="57" spans="3:5" customFormat="1" ht="15" customHeight="1" x14ac:dyDescent="0.2">
      <c r="C57" s="158"/>
      <c r="D57" s="158"/>
      <c r="E57" s="152"/>
    </row>
    <row r="58" spans="3:5" customFormat="1" ht="15" customHeight="1" x14ac:dyDescent="0.2">
      <c r="C58" s="158"/>
      <c r="D58" s="158"/>
      <c r="E58" s="152"/>
    </row>
    <row r="59" spans="3:5" customFormat="1" ht="15" customHeight="1" x14ac:dyDescent="0.2">
      <c r="C59" s="158"/>
      <c r="D59" s="158"/>
      <c r="E59" s="152"/>
    </row>
    <row r="60" spans="3:5" customFormat="1" ht="15" customHeight="1" x14ac:dyDescent="0.2">
      <c r="C60" s="158"/>
      <c r="D60" s="158"/>
      <c r="E60" s="152"/>
    </row>
    <row r="61" spans="3:5" customFormat="1" ht="15" customHeight="1" x14ac:dyDescent="0.2">
      <c r="C61" s="158"/>
      <c r="D61" s="158"/>
      <c r="E61" s="152"/>
    </row>
    <row r="62" spans="3:5" customFormat="1" ht="15" customHeight="1" x14ac:dyDescent="0.2">
      <c r="C62" s="158"/>
      <c r="D62" s="158"/>
      <c r="E62" s="152"/>
    </row>
    <row r="63" spans="3:5" customFormat="1" ht="15" customHeight="1" x14ac:dyDescent="0.2">
      <c r="C63" s="158"/>
      <c r="D63" s="158"/>
      <c r="E63" s="152"/>
    </row>
    <row r="64" spans="3:5" customFormat="1" ht="15" customHeight="1" x14ac:dyDescent="0.2">
      <c r="C64" s="158"/>
      <c r="D64" s="158"/>
      <c r="E64" s="152"/>
    </row>
    <row r="65" spans="3:5" customFormat="1" ht="15" customHeight="1" x14ac:dyDescent="0.2">
      <c r="C65" s="158"/>
      <c r="D65" s="158"/>
      <c r="E65" s="152"/>
    </row>
    <row r="66" spans="3:5" customFormat="1" ht="15" customHeight="1" x14ac:dyDescent="0.2">
      <c r="C66" s="158"/>
      <c r="D66" s="158"/>
      <c r="E66" s="152"/>
    </row>
    <row r="67" spans="3:5" customFormat="1" ht="15" customHeight="1" x14ac:dyDescent="0.2">
      <c r="C67" s="158"/>
      <c r="D67" s="158"/>
      <c r="E67" s="152"/>
    </row>
    <row r="68" spans="3:5" customFormat="1" ht="15" customHeight="1" x14ac:dyDescent="0.2">
      <c r="C68" s="158"/>
      <c r="D68" s="158"/>
      <c r="E68" s="152"/>
    </row>
    <row r="69" spans="3:5" customFormat="1" ht="15" customHeight="1" x14ac:dyDescent="0.2">
      <c r="C69" s="158"/>
      <c r="D69" s="158"/>
      <c r="E69" s="152"/>
    </row>
    <row r="70" spans="3:5" customFormat="1" ht="15" customHeight="1" x14ac:dyDescent="0.2">
      <c r="C70" s="158"/>
      <c r="D70" s="158"/>
      <c r="E70" s="152"/>
    </row>
    <row r="71" spans="3:5" customFormat="1" ht="15" customHeight="1" x14ac:dyDescent="0.2">
      <c r="C71" s="158"/>
      <c r="D71" s="158"/>
      <c r="E71" s="152"/>
    </row>
    <row r="72" spans="3:5" customFormat="1" ht="15" customHeight="1" x14ac:dyDescent="0.2">
      <c r="C72" s="158"/>
      <c r="D72" s="158"/>
      <c r="E72" s="152"/>
    </row>
    <row r="73" spans="3:5" customFormat="1" ht="15" customHeight="1" x14ac:dyDescent="0.2">
      <c r="C73" s="158"/>
      <c r="D73" s="158"/>
      <c r="E73" s="152"/>
    </row>
    <row r="74" spans="3:5" customFormat="1" ht="15" customHeight="1" x14ac:dyDescent="0.2">
      <c r="C74" s="158"/>
      <c r="D74" s="158"/>
      <c r="E74" s="152"/>
    </row>
    <row r="75" spans="3:5" customFormat="1" ht="15" customHeight="1" x14ac:dyDescent="0.2">
      <c r="C75" s="158"/>
      <c r="D75" s="158"/>
      <c r="E75" s="152"/>
    </row>
    <row r="76" spans="3:5" customFormat="1" ht="15" customHeight="1" x14ac:dyDescent="0.2">
      <c r="C76" s="158"/>
      <c r="D76" s="158"/>
      <c r="E76" s="152"/>
    </row>
    <row r="77" spans="3:5" customFormat="1" ht="15" customHeight="1" x14ac:dyDescent="0.2">
      <c r="C77" s="158"/>
      <c r="D77" s="158"/>
      <c r="E77" s="152"/>
    </row>
    <row r="78" spans="3:5" customFormat="1" ht="15" customHeight="1" x14ac:dyDescent="0.2">
      <c r="C78" s="158"/>
      <c r="D78" s="158"/>
      <c r="E78" s="152"/>
    </row>
    <row r="79" spans="3:5" customFormat="1" ht="15" customHeight="1" x14ac:dyDescent="0.2">
      <c r="C79" s="158"/>
      <c r="D79" s="158"/>
      <c r="E79" s="152"/>
    </row>
    <row r="80" spans="3:5" customFormat="1" ht="15" customHeight="1" x14ac:dyDescent="0.2">
      <c r="C80" s="158"/>
      <c r="D80" s="158"/>
      <c r="E80" s="152"/>
    </row>
    <row r="81" spans="3:5" customFormat="1" ht="15" customHeight="1" x14ac:dyDescent="0.2">
      <c r="C81" s="158"/>
      <c r="D81" s="158"/>
      <c r="E81" s="152"/>
    </row>
    <row r="82" spans="3:5" customFormat="1" ht="15" customHeight="1" x14ac:dyDescent="0.2">
      <c r="C82" s="158"/>
      <c r="D82" s="158"/>
      <c r="E82" s="152"/>
    </row>
    <row r="83" spans="3:5" customFormat="1" ht="15" customHeight="1" x14ac:dyDescent="0.2">
      <c r="C83" s="158"/>
      <c r="D83" s="158"/>
      <c r="E83" s="152"/>
    </row>
    <row r="84" spans="3:5" customFormat="1" ht="15" customHeight="1" x14ac:dyDescent="0.2">
      <c r="C84" s="158"/>
      <c r="D84" s="158"/>
      <c r="E84" s="152"/>
    </row>
    <row r="85" spans="3:5" customFormat="1" ht="15" customHeight="1" x14ac:dyDescent="0.2">
      <c r="C85" s="158"/>
      <c r="D85" s="158"/>
      <c r="E85" s="152"/>
    </row>
    <row r="86" spans="3:5" customFormat="1" ht="15" customHeight="1" x14ac:dyDescent="0.2">
      <c r="C86" s="158"/>
      <c r="D86" s="158"/>
      <c r="E86" s="152"/>
    </row>
    <row r="87" spans="3:5" customFormat="1" ht="15" customHeight="1" x14ac:dyDescent="0.2">
      <c r="C87" s="158"/>
      <c r="D87" s="158"/>
      <c r="E87" s="152"/>
    </row>
    <row r="88" spans="3:5" customFormat="1" ht="15" customHeight="1" x14ac:dyDescent="0.2">
      <c r="C88" s="158"/>
      <c r="D88" s="158"/>
      <c r="E88" s="152"/>
    </row>
    <row r="89" spans="3:5" customFormat="1" ht="15" customHeight="1" x14ac:dyDescent="0.2">
      <c r="C89" s="158"/>
      <c r="D89" s="158"/>
      <c r="E89" s="152"/>
    </row>
    <row r="90" spans="3:5" customFormat="1" ht="15" customHeight="1" x14ac:dyDescent="0.2">
      <c r="C90" s="158"/>
      <c r="D90" s="158"/>
      <c r="E90" s="152"/>
    </row>
    <row r="91" spans="3:5" customFormat="1" ht="15" customHeight="1" x14ac:dyDescent="0.2">
      <c r="C91" s="158"/>
      <c r="D91" s="158"/>
      <c r="E91" s="152"/>
    </row>
    <row r="92" spans="3:5" customFormat="1" ht="15" customHeight="1" x14ac:dyDescent="0.2">
      <c r="C92" s="158"/>
      <c r="D92" s="158"/>
      <c r="E92" s="152"/>
    </row>
    <row r="93" spans="3:5" customFormat="1" ht="15" customHeight="1" x14ac:dyDescent="0.2">
      <c r="C93" s="158"/>
      <c r="D93" s="158"/>
      <c r="E93" s="152"/>
    </row>
    <row r="94" spans="3:5" customFormat="1" ht="15" customHeight="1" x14ac:dyDescent="0.2">
      <c r="C94" s="158"/>
      <c r="D94" s="158"/>
      <c r="E94" s="152"/>
    </row>
    <row r="95" spans="3:5" customFormat="1" ht="15" customHeight="1" x14ac:dyDescent="0.2">
      <c r="C95" s="158"/>
      <c r="D95" s="158"/>
      <c r="E95" s="152"/>
    </row>
    <row r="96" spans="3:5" customFormat="1" ht="15" customHeight="1" x14ac:dyDescent="0.2">
      <c r="C96" s="158"/>
      <c r="D96" s="158"/>
      <c r="E96" s="152"/>
    </row>
    <row r="97" spans="3:5" customFormat="1" ht="15" customHeight="1" x14ac:dyDescent="0.2">
      <c r="C97" s="158"/>
      <c r="D97" s="158"/>
      <c r="E97" s="152"/>
    </row>
    <row r="98" spans="3:5" customFormat="1" ht="15" customHeight="1" x14ac:dyDescent="0.2">
      <c r="C98" s="158"/>
      <c r="D98" s="158"/>
      <c r="E98" s="152"/>
    </row>
  </sheetData>
  <mergeCells count="4">
    <mergeCell ref="B23:E23"/>
    <mergeCell ref="B24:E24"/>
    <mergeCell ref="B25:E25"/>
    <mergeCell ref="B2:E2"/>
  </mergeCells>
  <hyperlinks>
    <hyperlink ref="E1" location="Indice!A1" display="[índice Ç]"/>
    <hyperlink ref="B25" r:id="rId1"/>
    <hyperlink ref="B23" display="https://www-genesis.destatis.de/genesis/online/data;jsessionid=FC073727B84570D27DFB5A9FAD933C7A.tomcat_ GO_2_3?operation=sprachwechsel&amp;option=en Themes / 12 Population / 125 Naturalisation of foreigners, foreigners / 12521 Statistics of foreigners / 12521"/>
  </hyperlinks>
  <pageMargins left="0.7" right="0.7" top="0.75" bottom="0.75" header="0.3" footer="0.3"/>
  <ignoredErrors>
    <ignoredError sqref="B4:B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/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175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144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GO_2_3?operation=sprachwechsel&amp;option=en Themes / 12 Population / 125 Naturalisation of foreigners, foreigners / 12511 Naturalisation statistics / 1251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454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90" customHeight="1" x14ac:dyDescent="0.2">
      <c r="A20" s="9" t="s">
        <v>8</v>
      </c>
      <c r="B20" s="450" t="s">
        <v>176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display="https://www-genesis.destatis.de/genesis/online/data;jsessionid=FC073727B84570D27DFB5A9FAD933C7A.tomcat_GO_2_3?operation=sprachwechsel&amp;option=en Themes / 12 Population / 125 Naturalisation of foreigners, foreigners / 12511 Naturalisation statistics / 1251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146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468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469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153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471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472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158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473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159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474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162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H96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8" width="15.83203125" style="2" customWidth="1"/>
    <col min="9" max="16384" width="12.83203125" style="2"/>
  </cols>
  <sheetData>
    <row r="1" spans="1:8" ht="30" customHeight="1" x14ac:dyDescent="0.2">
      <c r="A1" s="3" t="s">
        <v>3</v>
      </c>
      <c r="B1" s="4" t="s">
        <v>4</v>
      </c>
      <c r="C1" s="4"/>
      <c r="G1" s="6"/>
      <c r="H1" s="7" t="s">
        <v>5</v>
      </c>
    </row>
    <row r="2" spans="1:8" ht="45" customHeight="1" thickBot="1" x14ac:dyDescent="0.25">
      <c r="B2" s="162" t="s">
        <v>107</v>
      </c>
      <c r="C2" s="160"/>
      <c r="D2" s="160"/>
      <c r="E2" s="160"/>
      <c r="F2" s="160"/>
      <c r="G2" s="161"/>
    </row>
    <row r="3" spans="1:8" customFormat="1" ht="30" customHeight="1" x14ac:dyDescent="0.2">
      <c r="B3" s="472" t="s">
        <v>58</v>
      </c>
      <c r="C3" s="474" t="s">
        <v>0</v>
      </c>
      <c r="D3" s="475"/>
      <c r="E3" s="474" t="s">
        <v>13</v>
      </c>
      <c r="F3" s="475"/>
      <c r="G3" s="472" t="s">
        <v>14</v>
      </c>
      <c r="H3" s="472"/>
    </row>
    <row r="4" spans="1:8" customFormat="1" ht="30" customHeight="1" x14ac:dyDescent="0.2">
      <c r="A4" s="2"/>
      <c r="B4" s="473"/>
      <c r="C4" s="164" t="s">
        <v>6</v>
      </c>
      <c r="D4" s="165" t="s">
        <v>61</v>
      </c>
      <c r="E4" s="164" t="s">
        <v>6</v>
      </c>
      <c r="F4" s="165" t="s">
        <v>61</v>
      </c>
      <c r="G4" s="164" t="s">
        <v>6</v>
      </c>
      <c r="H4" s="76" t="s">
        <v>61</v>
      </c>
    </row>
    <row r="5" spans="1:8" customFormat="1" ht="15" customHeight="1" x14ac:dyDescent="0.2">
      <c r="A5" s="13"/>
      <c r="B5" s="103" t="s">
        <v>109</v>
      </c>
      <c r="C5" s="341">
        <v>2254</v>
      </c>
      <c r="D5" s="201">
        <v>1.7221619474030041</v>
      </c>
      <c r="E5" s="341">
        <v>1306</v>
      </c>
      <c r="F5" s="201">
        <v>1.8045403672640348</v>
      </c>
      <c r="G5" s="342">
        <v>1204</v>
      </c>
      <c r="H5" s="204">
        <v>2.0578030730314993</v>
      </c>
    </row>
    <row r="6" spans="1:8" customFormat="1" ht="15" customHeight="1" x14ac:dyDescent="0.2">
      <c r="A6" s="12"/>
      <c r="B6" s="430" t="s">
        <v>404</v>
      </c>
      <c r="C6" s="343">
        <v>2821</v>
      </c>
      <c r="D6" s="202">
        <v>2.1553765987683562</v>
      </c>
      <c r="E6" s="343">
        <v>1531</v>
      </c>
      <c r="F6" s="202">
        <v>2.1154297873516366</v>
      </c>
      <c r="G6" s="343">
        <v>1428</v>
      </c>
      <c r="H6" s="205">
        <v>2.4406501563861971</v>
      </c>
    </row>
    <row r="7" spans="1:8" customFormat="1" ht="15" customHeight="1" x14ac:dyDescent="0.2">
      <c r="B7" s="431" t="s">
        <v>405</v>
      </c>
      <c r="C7" s="249">
        <v>4172</v>
      </c>
      <c r="D7" s="203">
        <v>3.1876041014043186</v>
      </c>
      <c r="E7" s="249">
        <v>2088</v>
      </c>
      <c r="F7" s="203">
        <v>2.8850538184129437</v>
      </c>
      <c r="G7" s="249">
        <v>1933</v>
      </c>
      <c r="H7" s="206">
        <v>3.3037652326992428</v>
      </c>
    </row>
    <row r="8" spans="1:8" customFormat="1" ht="15" customHeight="1" x14ac:dyDescent="0.2">
      <c r="B8" s="430" t="s">
        <v>403</v>
      </c>
      <c r="C8" s="343">
        <v>6627</v>
      </c>
      <c r="D8" s="202">
        <v>5.0633394966458338</v>
      </c>
      <c r="E8" s="343">
        <v>3318</v>
      </c>
      <c r="F8" s="202">
        <v>4.584582648225167</v>
      </c>
      <c r="G8" s="343">
        <v>3138</v>
      </c>
      <c r="H8" s="205">
        <v>5.3632774444957185</v>
      </c>
    </row>
    <row r="9" spans="1:8" customFormat="1" ht="15" customHeight="1" x14ac:dyDescent="0.2">
      <c r="B9" s="431" t="s">
        <v>406</v>
      </c>
      <c r="C9" s="249">
        <v>8706</v>
      </c>
      <c r="D9" s="203">
        <v>6.6517932183187911</v>
      </c>
      <c r="E9" s="249">
        <v>4726</v>
      </c>
      <c r="F9" s="203">
        <v>6.5300595525955814</v>
      </c>
      <c r="G9" s="249">
        <v>3993</v>
      </c>
      <c r="H9" s="206">
        <v>6.8245910885504788</v>
      </c>
    </row>
    <row r="10" spans="1:8" customFormat="1" ht="15" customHeight="1" x14ac:dyDescent="0.2">
      <c r="B10" s="430" t="s">
        <v>407</v>
      </c>
      <c r="C10" s="343">
        <v>21487</v>
      </c>
      <c r="D10" s="202">
        <v>16.417077978637245</v>
      </c>
      <c r="E10" s="343">
        <v>12238</v>
      </c>
      <c r="F10" s="202">
        <v>16.909620991253643</v>
      </c>
      <c r="G10" s="343">
        <v>9632</v>
      </c>
      <c r="H10" s="205">
        <v>16.462424584251995</v>
      </c>
    </row>
    <row r="11" spans="1:8" customFormat="1" ht="15" customHeight="1" x14ac:dyDescent="0.2">
      <c r="B11" s="431" t="s">
        <v>408</v>
      </c>
      <c r="C11" s="249">
        <v>28743</v>
      </c>
      <c r="D11" s="203">
        <v>21.961003040907077</v>
      </c>
      <c r="E11" s="249">
        <v>16485</v>
      </c>
      <c r="F11" s="203">
        <v>22.777831511751621</v>
      </c>
      <c r="G11" s="249">
        <v>11878</v>
      </c>
      <c r="H11" s="206">
        <v>20.301150250388829</v>
      </c>
    </row>
    <row r="12" spans="1:8" customFormat="1" ht="15" customHeight="1" x14ac:dyDescent="0.2">
      <c r="B12" s="430" t="s">
        <v>409</v>
      </c>
      <c r="C12" s="343">
        <v>27546</v>
      </c>
      <c r="D12" s="202">
        <v>21.046438776913558</v>
      </c>
      <c r="E12" s="343">
        <v>16674</v>
      </c>
      <c r="F12" s="202">
        <v>23.038978624625205</v>
      </c>
      <c r="G12" s="343">
        <v>12379</v>
      </c>
      <c r="H12" s="205">
        <v>21.157428771641971</v>
      </c>
    </row>
    <row r="13" spans="1:8" customFormat="1" ht="15" customHeight="1" x14ac:dyDescent="0.2">
      <c r="B13" s="431" t="s">
        <v>410</v>
      </c>
      <c r="C13" s="249">
        <v>12745</v>
      </c>
      <c r="D13" s="203">
        <v>9.7377790681682743</v>
      </c>
      <c r="E13" s="249">
        <v>7135</v>
      </c>
      <c r="F13" s="203">
        <v>9.8586489436668359</v>
      </c>
      <c r="G13" s="249">
        <v>6498</v>
      </c>
      <c r="H13" s="206">
        <v>11.105983694816182</v>
      </c>
    </row>
    <row r="14" spans="1:8" customFormat="1" ht="15" customHeight="1" x14ac:dyDescent="0.2">
      <c r="B14" s="430" t="s">
        <v>411</v>
      </c>
      <c r="C14" s="343">
        <v>11505</v>
      </c>
      <c r="D14" s="202">
        <v>8.7903607829953696</v>
      </c>
      <c r="E14" s="343">
        <v>5820</v>
      </c>
      <c r="F14" s="202">
        <v>8.0416729995992977</v>
      </c>
      <c r="G14" s="343">
        <v>5600</v>
      </c>
      <c r="H14" s="205">
        <v>9.5711770838674397</v>
      </c>
    </row>
    <row r="15" spans="1:8" customFormat="1" ht="15" customHeight="1" x14ac:dyDescent="0.2">
      <c r="B15" s="431" t="s">
        <v>412</v>
      </c>
      <c r="C15" s="249">
        <v>3860</v>
      </c>
      <c r="D15" s="203">
        <v>2.9492214361027491</v>
      </c>
      <c r="E15" s="249">
        <v>2479</v>
      </c>
      <c r="F15" s="203">
        <v>3.4253105439873983</v>
      </c>
      <c r="G15" s="249">
        <v>1920</v>
      </c>
      <c r="H15" s="206">
        <v>3.2815464287545506</v>
      </c>
    </row>
    <row r="16" spans="1:8" customFormat="1" ht="15" customHeight="1" x14ac:dyDescent="0.2">
      <c r="B16" s="430" t="s">
        <v>413</v>
      </c>
      <c r="C16" s="343">
        <v>395</v>
      </c>
      <c r="D16" s="202">
        <v>0.30179856664782018</v>
      </c>
      <c r="E16" s="343">
        <v>227</v>
      </c>
      <c r="F16" s="202">
        <v>0.31365288159949151</v>
      </c>
      <c r="G16" s="343">
        <v>268</v>
      </c>
      <c r="H16" s="205">
        <v>0.45804918901365599</v>
      </c>
    </row>
    <row r="17" spans="1:8" customFormat="1" ht="15" customHeight="1" x14ac:dyDescent="0.2">
      <c r="B17" s="26" t="s">
        <v>110</v>
      </c>
      <c r="C17" s="249">
        <v>21</v>
      </c>
      <c r="D17" s="203">
        <v>1.6044987087605628E-2</v>
      </c>
      <c r="E17" s="249">
        <v>11</v>
      </c>
      <c r="F17" s="203">
        <v>1.5199038315393864E-2</v>
      </c>
      <c r="G17" s="249">
        <v>20</v>
      </c>
      <c r="H17" s="206">
        <v>3.4182775299526569E-2</v>
      </c>
    </row>
    <row r="18" spans="1:8" customFormat="1" ht="15" customHeight="1" x14ac:dyDescent="0.2">
      <c r="B18" s="174" t="s">
        <v>0</v>
      </c>
      <c r="C18" s="344">
        <v>133929</v>
      </c>
      <c r="D18" s="345">
        <v>100</v>
      </c>
      <c r="E18" s="344">
        <v>74038</v>
      </c>
      <c r="F18" s="345">
        <v>100</v>
      </c>
      <c r="G18" s="344">
        <v>59891</v>
      </c>
      <c r="H18" s="346">
        <v>100</v>
      </c>
    </row>
    <row r="19" spans="1:8" customFormat="1" ht="15" customHeight="1" thickBot="1" x14ac:dyDescent="0.25">
      <c r="B19" s="163" t="s">
        <v>111</v>
      </c>
      <c r="C19" s="476">
        <v>41.7</v>
      </c>
      <c r="D19" s="477"/>
      <c r="E19" s="476">
        <v>41.7</v>
      </c>
      <c r="F19" s="477"/>
      <c r="G19" s="478">
        <v>41.7</v>
      </c>
      <c r="H19" s="478"/>
    </row>
    <row r="20" spans="1:8" customFormat="1" ht="15" customHeight="1" x14ac:dyDescent="0.2">
      <c r="B20" s="43"/>
      <c r="C20" s="44"/>
      <c r="D20" s="44"/>
      <c r="E20" s="44"/>
    </row>
    <row r="21" spans="1:8" customFormat="1" ht="35.1" customHeight="1" x14ac:dyDescent="0.2">
      <c r="A21" s="9" t="s">
        <v>8</v>
      </c>
      <c r="B21" s="450" t="s">
        <v>108</v>
      </c>
      <c r="C21" s="450"/>
      <c r="D21" s="450"/>
      <c r="E21" s="450"/>
      <c r="F21" s="450"/>
      <c r="G21" s="450"/>
      <c r="H21" s="450"/>
    </row>
    <row r="22" spans="1:8" ht="15" customHeight="1" x14ac:dyDescent="0.2">
      <c r="A22" s="166" t="s">
        <v>9</v>
      </c>
      <c r="B22" s="461" t="s">
        <v>458</v>
      </c>
      <c r="C22" s="461"/>
      <c r="D22" s="461"/>
      <c r="E22" s="461"/>
      <c r="F22" s="300"/>
    </row>
    <row r="23" spans="1:8" ht="15" customHeight="1" x14ac:dyDescent="0.2">
      <c r="A23" s="340" t="s">
        <v>10</v>
      </c>
      <c r="B23" s="462" t="s">
        <v>399</v>
      </c>
      <c r="C23" s="471"/>
      <c r="D23" s="471"/>
      <c r="E23" s="471"/>
      <c r="F23" s="302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8" customFormat="1" ht="15" customHeight="1" x14ac:dyDescent="0.2"/>
    <row r="66" spans="2:8" customFormat="1" ht="15" customHeight="1" x14ac:dyDescent="0.2"/>
    <row r="67" spans="2:8" customFormat="1" ht="15" customHeight="1" x14ac:dyDescent="0.2"/>
    <row r="68" spans="2:8" customFormat="1" ht="15" customHeight="1" x14ac:dyDescent="0.2"/>
    <row r="69" spans="2:8" customFormat="1" ht="15" customHeight="1" x14ac:dyDescent="0.2"/>
    <row r="70" spans="2:8" customFormat="1" ht="15" customHeight="1" x14ac:dyDescent="0.2"/>
    <row r="71" spans="2:8" customFormat="1" ht="15" customHeight="1" x14ac:dyDescent="0.2"/>
    <row r="72" spans="2:8" customFormat="1" ht="15" customHeight="1" x14ac:dyDescent="0.2"/>
    <row r="73" spans="2:8" customFormat="1" ht="15" customHeight="1" x14ac:dyDescent="0.2"/>
    <row r="74" spans="2:8" customFormat="1" ht="15" customHeight="1" x14ac:dyDescent="0.2"/>
    <row r="75" spans="2:8" customFormat="1" ht="15" customHeight="1" x14ac:dyDescent="0.2"/>
    <row r="76" spans="2:8" customFormat="1" ht="15" customHeight="1" x14ac:dyDescent="0.2"/>
    <row r="77" spans="2:8" customFormat="1" ht="15" customHeight="1" x14ac:dyDescent="0.2"/>
    <row r="78" spans="2:8" customFormat="1" ht="15" customHeight="1" x14ac:dyDescent="0.2"/>
    <row r="79" spans="2:8" customFormat="1" ht="15" customHeight="1" x14ac:dyDescent="0.2"/>
    <row r="80" spans="2:8" ht="15" customHeight="1" x14ac:dyDescent="0.2">
      <c r="B80"/>
      <c r="C80"/>
      <c r="D80"/>
      <c r="E80"/>
      <c r="F80"/>
      <c r="G80"/>
      <c r="H80"/>
    </row>
    <row r="81" spans="2:8" ht="15" customHeight="1" x14ac:dyDescent="0.2">
      <c r="B81"/>
      <c r="C81"/>
      <c r="D81"/>
      <c r="E81"/>
      <c r="F81"/>
      <c r="G81"/>
      <c r="H81"/>
    </row>
    <row r="82" spans="2:8" ht="15" customHeight="1" x14ac:dyDescent="0.2">
      <c r="B82"/>
      <c r="C82"/>
      <c r="D82"/>
      <c r="E82"/>
      <c r="F82"/>
      <c r="G82"/>
      <c r="H82"/>
    </row>
    <row r="83" spans="2:8" ht="15" customHeight="1" x14ac:dyDescent="0.2">
      <c r="B83"/>
      <c r="C83"/>
      <c r="D83"/>
      <c r="E83"/>
      <c r="F83"/>
      <c r="G83"/>
      <c r="H83"/>
    </row>
    <row r="84" spans="2:8" ht="15" customHeight="1" x14ac:dyDescent="0.2">
      <c r="B84"/>
      <c r="C84"/>
      <c r="D84"/>
      <c r="E84"/>
      <c r="F84"/>
      <c r="G84"/>
      <c r="H84"/>
    </row>
    <row r="85" spans="2:8" ht="15" customHeight="1" x14ac:dyDescent="0.2">
      <c r="B85"/>
      <c r="C85"/>
      <c r="D85"/>
      <c r="E85"/>
      <c r="F85"/>
      <c r="G85"/>
      <c r="H85"/>
    </row>
    <row r="86" spans="2:8" ht="15" customHeight="1" x14ac:dyDescent="0.2">
      <c r="B86"/>
      <c r="C86"/>
      <c r="D86"/>
      <c r="E86"/>
      <c r="F86"/>
      <c r="G86"/>
      <c r="H86"/>
    </row>
    <row r="87" spans="2:8" ht="15" customHeight="1" x14ac:dyDescent="0.2">
      <c r="B87"/>
      <c r="C87"/>
      <c r="D87"/>
      <c r="E87"/>
      <c r="F87"/>
      <c r="G87"/>
      <c r="H87"/>
    </row>
    <row r="88" spans="2:8" ht="15" customHeight="1" x14ac:dyDescent="0.2">
      <c r="B88"/>
      <c r="C88"/>
      <c r="D88"/>
      <c r="E88"/>
      <c r="F88"/>
      <c r="G88"/>
      <c r="H88"/>
    </row>
    <row r="89" spans="2:8" ht="15" customHeight="1" x14ac:dyDescent="0.2">
      <c r="B89"/>
      <c r="C89"/>
      <c r="D89"/>
      <c r="E89"/>
      <c r="F89"/>
      <c r="G89"/>
      <c r="H89"/>
    </row>
    <row r="90" spans="2:8" ht="15" customHeight="1" x14ac:dyDescent="0.2">
      <c r="B90"/>
      <c r="C90"/>
      <c r="D90"/>
      <c r="E90"/>
      <c r="F90"/>
      <c r="G90"/>
      <c r="H90"/>
    </row>
    <row r="91" spans="2:8" ht="15" customHeight="1" x14ac:dyDescent="0.2">
      <c r="B91"/>
      <c r="C91"/>
      <c r="D91"/>
      <c r="E91"/>
      <c r="F91"/>
      <c r="G91"/>
      <c r="H91"/>
    </row>
    <row r="92" spans="2:8" ht="15" customHeight="1" x14ac:dyDescent="0.2">
      <c r="B92"/>
      <c r="C92"/>
      <c r="D92"/>
      <c r="E92"/>
      <c r="F92"/>
      <c r="G92"/>
      <c r="H92"/>
    </row>
    <row r="93" spans="2:8" ht="15" customHeight="1" x14ac:dyDescent="0.2">
      <c r="B93"/>
      <c r="C93"/>
      <c r="D93"/>
      <c r="E93"/>
      <c r="F93"/>
      <c r="G93"/>
      <c r="H93"/>
    </row>
    <row r="94" spans="2:8" ht="15" customHeight="1" x14ac:dyDescent="0.2">
      <c r="B94"/>
      <c r="C94"/>
      <c r="D94"/>
      <c r="E94"/>
      <c r="F94"/>
      <c r="G94"/>
      <c r="H94"/>
    </row>
    <row r="95" spans="2:8" ht="15" customHeight="1" x14ac:dyDescent="0.2">
      <c r="B95"/>
      <c r="C95"/>
      <c r="D95"/>
      <c r="E95"/>
      <c r="F95"/>
      <c r="G95"/>
      <c r="H95"/>
    </row>
    <row r="96" spans="2:8" ht="15" customHeight="1" x14ac:dyDescent="0.2">
      <c r="B96"/>
      <c r="C96"/>
      <c r="D96"/>
      <c r="E96"/>
      <c r="F96"/>
      <c r="G96"/>
      <c r="H96"/>
    </row>
  </sheetData>
  <mergeCells count="10">
    <mergeCell ref="B23:E23"/>
    <mergeCell ref="B21:H21"/>
    <mergeCell ref="C19:D19"/>
    <mergeCell ref="E19:F19"/>
    <mergeCell ref="G19:H19"/>
    <mergeCell ref="B3:B4"/>
    <mergeCell ref="C3:D3"/>
    <mergeCell ref="E3:F3"/>
    <mergeCell ref="G3:H3"/>
    <mergeCell ref="B22:E22"/>
  </mergeCells>
  <hyperlinks>
    <hyperlink ref="H1" location="Indice!A1" display="[índice Ç]"/>
    <hyperlink ref="B23" r:id="rId1"/>
    <hyperlink ref="B21" r:id="rId2"/>
  </hyperlinks>
  <pageMargins left="0.70866141732283472" right="0.70866141732283472" top="0.74803149606299213" bottom="0.74803149606299213" header="0.31496062992125984" footer="0.31496062992125984"/>
  <ignoredErrors>
    <ignoredError sqref="B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10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10" ht="45" customHeight="1" x14ac:dyDescent="0.2">
      <c r="B2" s="465" t="s">
        <v>178</v>
      </c>
      <c r="C2" s="466"/>
      <c r="D2" s="466"/>
      <c r="E2" s="466"/>
      <c r="F2" s="466"/>
      <c r="G2" s="8"/>
    </row>
    <row r="3" spans="1:10" customFormat="1" ht="15" customHeight="1" x14ac:dyDescent="0.2"/>
    <row r="4" spans="1:10" customFormat="1" ht="15" customHeight="1" x14ac:dyDescent="0.2"/>
    <row r="5" spans="1:10" customFormat="1" ht="15" customHeight="1" x14ac:dyDescent="0.2"/>
    <row r="6" spans="1:10" customFormat="1" ht="15" customHeight="1" x14ac:dyDescent="0.2"/>
    <row r="7" spans="1:10" customFormat="1" ht="15" customHeight="1" x14ac:dyDescent="0.2"/>
    <row r="8" spans="1:10" customFormat="1" ht="15" customHeight="1" x14ac:dyDescent="0.2"/>
    <row r="9" spans="1:10" customFormat="1" ht="15" customHeight="1" x14ac:dyDescent="0.2"/>
    <row r="10" spans="1:10" customFormat="1" ht="15" customHeight="1" x14ac:dyDescent="0.2"/>
    <row r="11" spans="1:10" customFormat="1" ht="15" customHeight="1" x14ac:dyDescent="0.2"/>
    <row r="12" spans="1:10" customFormat="1" ht="15" customHeight="1" x14ac:dyDescent="0.2"/>
    <row r="13" spans="1:10" customFormat="1" ht="15" customHeight="1" x14ac:dyDescent="0.2"/>
    <row r="14" spans="1:10" customFormat="1" ht="15" customHeight="1" x14ac:dyDescent="0.2"/>
    <row r="15" spans="1:10" customFormat="1" ht="15" customHeight="1" x14ac:dyDescent="0.2"/>
    <row r="16" spans="1:10" customFormat="1" ht="15" customHeight="1" x14ac:dyDescent="0.2">
      <c r="J16" s="448"/>
    </row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0" t="s">
        <v>165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/>
    <hyperlink ref="F1" location="Indice!A1" display="[índice Ç]"/>
    <hyperlink ref="B29" r:id="rId2"/>
  </hyperlinks>
  <pageMargins left="0.7" right="0.7" top="0.75" bottom="0.75" header="0.3" footer="0.3"/>
  <pageSetup paperSize="9" orientation="portrait" horizontalDpi="4294967293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179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0" t="s">
        <v>153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/>
    <hyperlink ref="F1" location="Indice!A1" display="[índice Ç]"/>
    <hyperlink ref="B29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475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0" t="s">
        <v>158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/>
    <hyperlink ref="F1" location="Indice!A1" display="[índice Ç]"/>
    <hyperlink ref="B29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180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0" t="s">
        <v>159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/>
    <hyperlink ref="F1" location="Indice!A1" display="[índice Ç]"/>
    <hyperlink ref="B29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60" customHeight="1" x14ac:dyDescent="0.2">
      <c r="B2" s="465" t="s">
        <v>457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45" customHeight="1" x14ac:dyDescent="0.2">
      <c r="A29" s="9" t="s">
        <v>8</v>
      </c>
      <c r="B29" s="450" t="s">
        <v>159</v>
      </c>
      <c r="C29" s="468"/>
      <c r="D29" s="468"/>
      <c r="E29" s="468"/>
      <c r="F29" s="468"/>
    </row>
    <row r="30" spans="1:6" customFormat="1" ht="15" customHeight="1" x14ac:dyDescent="0.2">
      <c r="A30" s="13" t="s">
        <v>9</v>
      </c>
      <c r="B30" s="461" t="s">
        <v>458</v>
      </c>
      <c r="C30" s="467"/>
      <c r="D30" s="467"/>
      <c r="E30" s="467"/>
      <c r="F30" s="467"/>
    </row>
    <row r="31" spans="1:6" customFormat="1" ht="15" customHeight="1" x14ac:dyDescent="0.2">
      <c r="A31" s="12" t="s">
        <v>10</v>
      </c>
      <c r="B31" s="471" t="s">
        <v>399</v>
      </c>
      <c r="C31" s="487"/>
      <c r="D31" s="487"/>
      <c r="E31" s="487"/>
      <c r="F31" s="487"/>
    </row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</sheetData>
  <mergeCells count="4">
    <mergeCell ref="B2:F2"/>
    <mergeCell ref="B29:F29"/>
    <mergeCell ref="B30:F30"/>
    <mergeCell ref="B31:F31"/>
  </mergeCells>
  <hyperlinks>
    <hyperlink ref="B31" r:id="rId1" display="http://www.observatorioemigracao.pt/np4/1291"/>
    <hyperlink ref="F1" location="Indice!A1" display="[índice Ç]"/>
    <hyperlink ref="B29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3</v>
      </c>
      <c r="B1" s="4" t="s">
        <v>4</v>
      </c>
      <c r="C1" s="4"/>
      <c r="D1" s="6"/>
      <c r="E1" s="6"/>
      <c r="F1" s="7" t="s">
        <v>5</v>
      </c>
    </row>
    <row r="2" spans="1:7" ht="45" customHeight="1" x14ac:dyDescent="0.2">
      <c r="B2" s="465" t="s">
        <v>181</v>
      </c>
      <c r="C2" s="466"/>
      <c r="D2" s="466"/>
      <c r="E2" s="466"/>
      <c r="F2" s="466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45" customHeight="1" x14ac:dyDescent="0.2">
      <c r="A20" s="9" t="s">
        <v>8</v>
      </c>
      <c r="B20" s="450" t="s">
        <v>170</v>
      </c>
      <c r="C20" s="468"/>
      <c r="D20" s="468"/>
      <c r="E20" s="468"/>
      <c r="F20" s="468"/>
    </row>
    <row r="21" spans="1:6" customFormat="1" ht="15" customHeight="1" x14ac:dyDescent="0.2">
      <c r="A21" s="13" t="s">
        <v>9</v>
      </c>
      <c r="B21" s="461" t="s">
        <v>458</v>
      </c>
      <c r="C21" s="467"/>
      <c r="D21" s="467"/>
      <c r="E21" s="467"/>
      <c r="F21" s="467"/>
    </row>
    <row r="22" spans="1:6" customFormat="1" ht="15" customHeight="1" x14ac:dyDescent="0.2">
      <c r="A22" s="12" t="s">
        <v>10</v>
      </c>
      <c r="B22" s="471" t="s">
        <v>399</v>
      </c>
      <c r="C22" s="487"/>
      <c r="D22" s="487"/>
      <c r="E22" s="487"/>
      <c r="F22" s="487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display="http://www.observatorioemigracao.pt/np4/1291"/>
    <hyperlink ref="F1" location="Indice!A1" display="[índice Ç]"/>
    <hyperlink ref="B20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M18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3" width="15.83203125" style="166" customWidth="1"/>
    <col min="4" max="4" width="15.83203125" style="167" customWidth="1"/>
    <col min="5" max="5" width="15.83203125" style="168" customWidth="1"/>
    <col min="6" max="6" width="15.83203125" style="169" customWidth="1"/>
    <col min="7" max="7" width="15.83203125" style="168" customWidth="1"/>
    <col min="8" max="8" width="15.83203125" style="169" customWidth="1"/>
    <col min="9" max="13" width="14.83203125" customWidth="1"/>
    <col min="14" max="22" width="14.83203125" style="2" customWidth="1"/>
    <col min="23" max="16384" width="12.83203125" style="2"/>
  </cols>
  <sheetData>
    <row r="1" spans="1:13" ht="30" customHeight="1" x14ac:dyDescent="0.2">
      <c r="A1" s="3" t="s">
        <v>3</v>
      </c>
      <c r="B1" s="4" t="s">
        <v>4</v>
      </c>
      <c r="G1" s="170"/>
      <c r="H1" s="129" t="s">
        <v>5</v>
      </c>
      <c r="K1" s="2"/>
      <c r="L1" s="2"/>
      <c r="M1" s="2"/>
    </row>
    <row r="2" spans="1:13" ht="45" customHeight="1" thickBot="1" x14ac:dyDescent="0.25">
      <c r="B2" s="463" t="s">
        <v>120</v>
      </c>
      <c r="C2" s="463"/>
      <c r="D2" s="463"/>
      <c r="E2" s="463"/>
      <c r="F2" s="463"/>
      <c r="G2" s="463"/>
      <c r="H2" s="463"/>
    </row>
    <row r="3" spans="1:13" ht="30" customHeight="1" x14ac:dyDescent="0.2">
      <c r="A3"/>
      <c r="B3" s="479" t="s">
        <v>112</v>
      </c>
      <c r="C3" s="481" t="s">
        <v>0</v>
      </c>
      <c r="D3" s="482"/>
      <c r="E3" s="483" t="s">
        <v>13</v>
      </c>
      <c r="F3" s="484"/>
      <c r="G3" s="483" t="s">
        <v>14</v>
      </c>
      <c r="H3" s="485"/>
    </row>
    <row r="4" spans="1:13" ht="30" customHeight="1" x14ac:dyDescent="0.2">
      <c r="A4"/>
      <c r="B4" s="480"/>
      <c r="C4" s="208" t="s">
        <v>6</v>
      </c>
      <c r="D4" s="207" t="s">
        <v>61</v>
      </c>
      <c r="E4" s="208" t="s">
        <v>6</v>
      </c>
      <c r="F4" s="207" t="s">
        <v>61</v>
      </c>
      <c r="G4" s="208" t="s">
        <v>6</v>
      </c>
      <c r="H4" s="173" t="s">
        <v>61</v>
      </c>
    </row>
    <row r="5" spans="1:13" ht="15" customHeight="1" x14ac:dyDescent="0.2">
      <c r="A5"/>
      <c r="B5" s="308" t="s">
        <v>113</v>
      </c>
      <c r="C5" s="309">
        <v>58745</v>
      </c>
      <c r="D5" s="310">
        <v>43.862792972395823</v>
      </c>
      <c r="E5" s="309">
        <v>35378</v>
      </c>
      <c r="F5" s="310">
        <v>47.783570598881653</v>
      </c>
      <c r="G5" s="309">
        <v>23367</v>
      </c>
      <c r="H5" s="311">
        <v>39.015878846571269</v>
      </c>
    </row>
    <row r="6" spans="1:13" ht="15" customHeight="1" x14ac:dyDescent="0.2">
      <c r="A6"/>
      <c r="B6" s="25" t="s">
        <v>114</v>
      </c>
      <c r="C6" s="175">
        <v>58396</v>
      </c>
      <c r="D6" s="194">
        <v>43.60220713960382</v>
      </c>
      <c r="E6" s="175">
        <v>29709</v>
      </c>
      <c r="F6" s="194">
        <v>40.126691698857343</v>
      </c>
      <c r="G6" s="175">
        <v>28687</v>
      </c>
      <c r="H6" s="176">
        <v>47.898682606735569</v>
      </c>
    </row>
    <row r="7" spans="1:13" ht="15" customHeight="1" x14ac:dyDescent="0.2">
      <c r="A7"/>
      <c r="B7" s="308" t="s">
        <v>115</v>
      </c>
      <c r="C7" s="309">
        <v>5574</v>
      </c>
      <c r="D7" s="310">
        <v>4.1619066818986177</v>
      </c>
      <c r="E7" s="309">
        <v>2428</v>
      </c>
      <c r="F7" s="310">
        <v>3.279397066371323</v>
      </c>
      <c r="G7" s="309">
        <v>3146</v>
      </c>
      <c r="H7" s="311">
        <v>5.2528760581723466</v>
      </c>
    </row>
    <row r="8" spans="1:13" ht="15" customHeight="1" x14ac:dyDescent="0.2">
      <c r="A8"/>
      <c r="B8" s="25" t="s">
        <v>116</v>
      </c>
      <c r="C8" s="175">
        <v>1852</v>
      </c>
      <c r="D8" s="194">
        <v>1.3828222416354934</v>
      </c>
      <c r="E8" s="175">
        <v>437</v>
      </c>
      <c r="F8" s="194">
        <v>0.59023744563602476</v>
      </c>
      <c r="G8" s="175">
        <v>1415</v>
      </c>
      <c r="H8" s="176">
        <v>2.3626254362091132</v>
      </c>
    </row>
    <row r="9" spans="1:13" ht="15" customHeight="1" x14ac:dyDescent="0.2">
      <c r="A9"/>
      <c r="B9" s="308" t="s">
        <v>117</v>
      </c>
      <c r="C9" s="309">
        <v>7624</v>
      </c>
      <c r="D9" s="310">
        <v>5.6925684504476246</v>
      </c>
      <c r="E9" s="309">
        <v>3768</v>
      </c>
      <c r="F9" s="310">
        <v>5.0892784786190877</v>
      </c>
      <c r="G9" s="309">
        <v>3856</v>
      </c>
      <c r="H9" s="311">
        <v>6.4383630261641986</v>
      </c>
    </row>
    <row r="10" spans="1:13" ht="15" customHeight="1" x14ac:dyDescent="0.2">
      <c r="B10" s="25" t="s">
        <v>118</v>
      </c>
      <c r="C10" s="175">
        <v>59</v>
      </c>
      <c r="D10" s="194">
        <v>4.405319236311777E-2</v>
      </c>
      <c r="E10" s="175">
        <v>41</v>
      </c>
      <c r="F10" s="194">
        <v>5.537696858370026E-2</v>
      </c>
      <c r="G10" s="175">
        <v>18</v>
      </c>
      <c r="H10" s="176">
        <v>3.0054599188525821E-2</v>
      </c>
    </row>
    <row r="11" spans="1:13" ht="15" customHeight="1" x14ac:dyDescent="0.2">
      <c r="B11" s="308" t="s">
        <v>119</v>
      </c>
      <c r="C11" s="309">
        <v>7242</v>
      </c>
      <c r="D11" s="310">
        <v>5.4073426965033713</v>
      </c>
      <c r="E11" s="309">
        <v>4700</v>
      </c>
      <c r="F11" s="310">
        <v>6.3480915205705175</v>
      </c>
      <c r="G11" s="309">
        <v>2542</v>
      </c>
      <c r="H11" s="311">
        <v>4.2443772854018134</v>
      </c>
    </row>
    <row r="12" spans="1:13" ht="15" customHeight="1" thickBot="1" x14ac:dyDescent="0.25">
      <c r="B12" s="312" t="s">
        <v>0</v>
      </c>
      <c r="C12" s="264">
        <v>133929</v>
      </c>
      <c r="D12" s="267">
        <v>100</v>
      </c>
      <c r="E12" s="264">
        <v>74038</v>
      </c>
      <c r="F12" s="267">
        <v>100</v>
      </c>
      <c r="G12" s="264">
        <v>59891</v>
      </c>
      <c r="H12" s="265">
        <v>100</v>
      </c>
    </row>
    <row r="13" spans="1:13" ht="15" customHeight="1" x14ac:dyDescent="0.2">
      <c r="A13"/>
    </row>
    <row r="14" spans="1:13" ht="30" customHeight="1" x14ac:dyDescent="0.2">
      <c r="A14" s="9" t="s">
        <v>8</v>
      </c>
      <c r="B14" s="450" t="s">
        <v>121</v>
      </c>
      <c r="C14" s="450"/>
      <c r="D14" s="450"/>
      <c r="E14" s="450"/>
      <c r="F14" s="450"/>
      <c r="G14" s="450"/>
      <c r="H14" s="450"/>
    </row>
    <row r="15" spans="1:13" ht="15" customHeight="1" x14ac:dyDescent="0.2">
      <c r="A15" s="13" t="s">
        <v>9</v>
      </c>
      <c r="B15" s="461" t="s">
        <v>458</v>
      </c>
      <c r="C15" s="467"/>
      <c r="D15" s="467"/>
      <c r="E15" s="171"/>
      <c r="F15" s="172"/>
      <c r="G15" s="171"/>
    </row>
    <row r="16" spans="1:13" ht="15" customHeight="1" x14ac:dyDescent="0.2">
      <c r="A16" s="12" t="s">
        <v>10</v>
      </c>
      <c r="B16" s="462" t="s">
        <v>399</v>
      </c>
      <c r="C16" s="467"/>
      <c r="D16" s="467"/>
      <c r="E16" s="171"/>
      <c r="F16" s="172"/>
      <c r="G16" s="171"/>
    </row>
    <row r="17" spans="1:1" ht="15" customHeight="1" x14ac:dyDescent="0.2">
      <c r="A17" s="12"/>
    </row>
    <row r="18" spans="1:1" ht="15" customHeight="1" x14ac:dyDescent="0.2">
      <c r="A18" s="12"/>
    </row>
  </sheetData>
  <mergeCells count="8">
    <mergeCell ref="B15:D15"/>
    <mergeCell ref="B16:D16"/>
    <mergeCell ref="B2:H2"/>
    <mergeCell ref="B14:H14"/>
    <mergeCell ref="B3:B4"/>
    <mergeCell ref="C3:D3"/>
    <mergeCell ref="E3:F3"/>
    <mergeCell ref="G3:H3"/>
  </mergeCells>
  <hyperlinks>
    <hyperlink ref="H1" location="Indice!A1" display="[índice Ç]"/>
    <hyperlink ref="B16" r:id="rId1"/>
    <hyperlink ref="B14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K21"/>
  <sheetViews>
    <sheetView showGridLines="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3" width="15.83203125" style="2" customWidth="1"/>
    <col min="4" max="4" width="15.83203125" style="115" customWidth="1"/>
    <col min="12" max="16384" width="12.83203125" style="2"/>
  </cols>
  <sheetData>
    <row r="1" spans="1:11" ht="30" customHeight="1" x14ac:dyDescent="0.2">
      <c r="A1" s="3" t="s">
        <v>3</v>
      </c>
      <c r="B1" s="4" t="s">
        <v>4</v>
      </c>
      <c r="C1" s="170"/>
      <c r="D1" s="129" t="s">
        <v>5</v>
      </c>
      <c r="H1" s="2"/>
      <c r="I1" s="2"/>
      <c r="J1" s="2"/>
      <c r="K1" s="2"/>
    </row>
    <row r="2" spans="1:11" ht="45" customHeight="1" thickBot="1" x14ac:dyDescent="0.25">
      <c r="B2" s="463" t="s">
        <v>122</v>
      </c>
      <c r="C2" s="486"/>
      <c r="D2" s="486"/>
    </row>
    <row r="3" spans="1:11" ht="30" customHeight="1" x14ac:dyDescent="0.2">
      <c r="A3" s="213"/>
      <c r="B3" s="347" t="s">
        <v>182</v>
      </c>
      <c r="C3" s="214" t="s">
        <v>6</v>
      </c>
      <c r="D3" s="427" t="s">
        <v>61</v>
      </c>
    </row>
    <row r="4" spans="1:11" ht="15" customHeight="1" x14ac:dyDescent="0.2">
      <c r="A4"/>
      <c r="B4" s="308" t="s">
        <v>183</v>
      </c>
      <c r="C4" s="350">
        <v>6113</v>
      </c>
      <c r="D4" s="318">
        <v>4.5643587273854056</v>
      </c>
    </row>
    <row r="5" spans="1:11" ht="15" customHeight="1" x14ac:dyDescent="0.2">
      <c r="A5"/>
      <c r="B5" s="432" t="s">
        <v>414</v>
      </c>
      <c r="C5" s="351">
        <v>18453</v>
      </c>
      <c r="D5" s="193">
        <v>13.778195909773089</v>
      </c>
    </row>
    <row r="6" spans="1:11" ht="15" customHeight="1" x14ac:dyDescent="0.2">
      <c r="A6"/>
      <c r="B6" s="433" t="s">
        <v>415</v>
      </c>
      <c r="C6" s="350">
        <v>5507</v>
      </c>
      <c r="D6" s="318">
        <v>4.1118801753167729</v>
      </c>
    </row>
    <row r="7" spans="1:11" ht="15" customHeight="1" x14ac:dyDescent="0.2">
      <c r="A7"/>
      <c r="B7" s="432" t="s">
        <v>416</v>
      </c>
      <c r="C7" s="351">
        <v>3862</v>
      </c>
      <c r="D7" s="193">
        <v>2.8836174390908615</v>
      </c>
    </row>
    <row r="8" spans="1:11" ht="15" customHeight="1" x14ac:dyDescent="0.2">
      <c r="A8"/>
      <c r="B8" s="433" t="s">
        <v>417</v>
      </c>
      <c r="C8" s="350">
        <v>3037</v>
      </c>
      <c r="D8" s="318">
        <v>2.2676194102845537</v>
      </c>
    </row>
    <row r="9" spans="1:11" ht="15" customHeight="1" x14ac:dyDescent="0.2">
      <c r="B9" s="432" t="s">
        <v>405</v>
      </c>
      <c r="C9" s="351">
        <v>8723</v>
      </c>
      <c r="D9" s="193">
        <v>6.5131524912453607</v>
      </c>
    </row>
    <row r="10" spans="1:11" ht="15" customHeight="1" x14ac:dyDescent="0.2">
      <c r="B10" s="433" t="s">
        <v>403</v>
      </c>
      <c r="C10" s="350">
        <v>16248</v>
      </c>
      <c r="D10" s="318">
        <v>12.13180117823623</v>
      </c>
    </row>
    <row r="11" spans="1:11" ht="15" customHeight="1" x14ac:dyDescent="0.2">
      <c r="B11" s="432" t="s">
        <v>406</v>
      </c>
      <c r="C11" s="351">
        <v>21853</v>
      </c>
      <c r="D11" s="193">
        <v>16.316854452732418</v>
      </c>
    </row>
    <row r="12" spans="1:11" ht="15" customHeight="1" x14ac:dyDescent="0.2">
      <c r="B12" s="433" t="s">
        <v>418</v>
      </c>
      <c r="C12" s="350">
        <v>9865</v>
      </c>
      <c r="D12" s="318">
        <v>7.3658430959687591</v>
      </c>
    </row>
    <row r="13" spans="1:11" ht="15" customHeight="1" x14ac:dyDescent="0.2">
      <c r="A13"/>
      <c r="B13" s="432" t="s">
        <v>419</v>
      </c>
      <c r="C13" s="351">
        <v>4296</v>
      </c>
      <c r="D13" s="193">
        <v>3.2076697354568466</v>
      </c>
    </row>
    <row r="14" spans="1:11" ht="15" customHeight="1" x14ac:dyDescent="0.2">
      <c r="A14"/>
      <c r="B14" s="433" t="s">
        <v>420</v>
      </c>
      <c r="C14" s="350">
        <v>8155</v>
      </c>
      <c r="D14" s="318">
        <v>6.089047181715685</v>
      </c>
    </row>
    <row r="15" spans="1:11" ht="15" customHeight="1" x14ac:dyDescent="0.2">
      <c r="A15"/>
      <c r="B15" s="25" t="s">
        <v>185</v>
      </c>
      <c r="C15" s="351">
        <v>27817</v>
      </c>
      <c r="D15" s="193">
        <v>20.769960202794017</v>
      </c>
    </row>
    <row r="16" spans="1:11" ht="15" customHeight="1" x14ac:dyDescent="0.2">
      <c r="A16"/>
      <c r="B16" s="348" t="s">
        <v>0</v>
      </c>
      <c r="C16" s="352">
        <v>133929</v>
      </c>
      <c r="D16" s="428">
        <v>100</v>
      </c>
    </row>
    <row r="17" spans="1:4" ht="15" customHeight="1" thickBot="1" x14ac:dyDescent="0.25">
      <c r="A17"/>
      <c r="B17" s="349" t="s">
        <v>184</v>
      </c>
      <c r="C17" s="488">
        <v>22.1</v>
      </c>
      <c r="D17" s="488"/>
    </row>
    <row r="19" spans="1:4" ht="45" customHeight="1" x14ac:dyDescent="0.2">
      <c r="A19" s="9" t="s">
        <v>8</v>
      </c>
      <c r="B19" s="450" t="s">
        <v>123</v>
      </c>
      <c r="C19" s="468"/>
      <c r="D19" s="468"/>
    </row>
    <row r="20" spans="1:4" ht="15" customHeight="1" x14ac:dyDescent="0.2">
      <c r="A20" s="13" t="s">
        <v>9</v>
      </c>
      <c r="B20" s="461" t="s">
        <v>458</v>
      </c>
      <c r="C20" s="467"/>
      <c r="D20" s="467"/>
    </row>
    <row r="21" spans="1:4" ht="15" customHeight="1" x14ac:dyDescent="0.2">
      <c r="A21" s="12" t="s">
        <v>10</v>
      </c>
      <c r="B21" s="462" t="s">
        <v>399</v>
      </c>
      <c r="C21" s="487"/>
      <c r="D21" s="487"/>
    </row>
  </sheetData>
  <mergeCells count="5">
    <mergeCell ref="B19:D19"/>
    <mergeCell ref="B2:D2"/>
    <mergeCell ref="B20:D20"/>
    <mergeCell ref="B21:D21"/>
    <mergeCell ref="C17:D17"/>
  </mergeCells>
  <hyperlinks>
    <hyperlink ref="B21" r:id="rId1" display="http://www.observatorioemigracao.pt/np4/5685"/>
    <hyperlink ref="B19" r:id="rId2"/>
    <hyperlink ref="D1" location="Indice!A1" display="[índice Ç]"/>
  </hyperlinks>
  <pageMargins left="0.7" right="0.7" top="0.75" bottom="0.75" header="0.3" footer="0.3"/>
  <ignoredErrors>
    <ignoredError sqref="B9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 27</vt:lpstr>
      <vt:lpstr>Quadro 28</vt:lpstr>
      <vt:lpstr>Quadro 29</vt:lpstr>
      <vt:lpstr>Quadro 30</vt:lpstr>
      <vt:lpstr>Quadro 31</vt:lpstr>
      <vt:lpstr>Quadro 32</vt:lpstr>
      <vt:lpstr>Quadro 33</vt:lpstr>
      <vt:lpstr>Quadro 34</vt:lpstr>
      <vt:lpstr>Quadro 35</vt:lpstr>
      <vt:lpstr>Quadro 36</vt:lpstr>
      <vt:lpstr>Quadro 37</vt:lpstr>
      <vt:lpstr>Quadro 38</vt:lpstr>
      <vt:lpstr>Quadro 39</vt:lpstr>
      <vt:lpstr>Quadro 40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  <vt:lpstr>Grafico 19</vt:lpstr>
      <vt:lpstr>Grafico 20</vt:lpstr>
      <vt:lpstr>Grafico 21</vt:lpstr>
      <vt:lpstr>Grafico 22</vt:lpstr>
      <vt:lpstr>Grafico 23</vt:lpstr>
      <vt:lpstr>Grafico 24</vt:lpstr>
      <vt:lpstr>Grafico 25</vt:lpstr>
      <vt:lpstr>Grafico 26</vt:lpstr>
      <vt:lpstr>Grafico 27</vt:lpstr>
      <vt:lpstr>Grafico 28</vt:lpstr>
      <vt:lpstr>Grafico 29</vt:lpstr>
      <vt:lpstr>Grafico 30</vt:lpstr>
      <vt:lpstr>Grafico 31</vt:lpstr>
      <vt:lpstr>Grafico 32</vt:lpstr>
      <vt:lpstr>Grafico 33</vt:lpstr>
      <vt:lpstr>Grafico 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2015-09-02T20:08:05Z</dcterms:created>
  <dcterms:modified xsi:type="dcterms:W3CDTF">2017-10-15T12:00:20Z</dcterms:modified>
</cp:coreProperties>
</file>